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975" tabRatio="649" firstSheet="1" activeTab="4"/>
  </bookViews>
  <sheets>
    <sheet name="Volume conversions" sheetId="1" r:id="rId1"/>
    <sheet name="Pressure (US)" sheetId="2" r:id="rId2"/>
    <sheet name="Pressure (Imp)" sheetId="3" r:id="rId3"/>
    <sheet name="Pressure (Metric)" sheetId="4" r:id="rId4"/>
    <sheet name="Speed and Pressure (US)" sheetId="5" r:id="rId5"/>
    <sheet name="Speed and Pressure (imp)" sheetId="6" r:id="rId6"/>
    <sheet name="Speed and Pressure (metric)" sheetId="7" r:id="rId7"/>
    <sheet name="Speed &amp; Pressure (US) (Duty Cy)" sheetId="8" r:id="rId8"/>
  </sheets>
  <definedNames/>
  <calcPr fullCalcOnLoad="1"/>
</workbook>
</file>

<file path=xl/comments5.xml><?xml version="1.0" encoding="utf-8"?>
<comments xmlns="http://schemas.openxmlformats.org/spreadsheetml/2006/main">
  <authors>
    <author>Thomas M. Wolf</author>
  </authors>
  <commentList>
    <comment ref="D4" authorId="0">
      <text>
        <r>
          <rPr>
            <b/>
            <sz val="8"/>
            <rFont val="Tahoma"/>
            <family val="0"/>
          </rPr>
          <t>Thomas M. Wolf:</t>
        </r>
        <r>
          <rPr>
            <sz val="8"/>
            <rFont val="Tahoma"/>
            <family val="0"/>
          </rPr>
          <t xml:space="preserve">
The nozzle flow rate in US gal/min at 40 psi.  e.g. for and 8001 nozzle, this is 0.1, for an 8003, it is 0.3, etc.</t>
        </r>
      </text>
    </comment>
    <comment ref="K4" authorId="0">
      <text>
        <r>
          <rPr>
            <b/>
            <sz val="8"/>
            <rFont val="Tahoma"/>
            <family val="0"/>
          </rPr>
          <t>Thomas M. Wolf:</t>
        </r>
        <r>
          <rPr>
            <sz val="8"/>
            <rFont val="Tahoma"/>
            <family val="0"/>
          </rPr>
          <t xml:space="preserve">
The nozzle flow rate in US gal/min at 40 psi.  e.g. for and 8001 nozzle, this is 0.1, for an 8003, it is 0.3, etc.</t>
        </r>
      </text>
    </comment>
  </commentList>
</comments>
</file>

<file path=xl/comments6.xml><?xml version="1.0" encoding="utf-8"?>
<comments xmlns="http://schemas.openxmlformats.org/spreadsheetml/2006/main">
  <authors>
    <author>Thomas M. Wolf</author>
  </authors>
  <commentList>
    <comment ref="D4" authorId="0">
      <text>
        <r>
          <rPr>
            <b/>
            <sz val="8"/>
            <rFont val="Tahoma"/>
            <family val="0"/>
          </rPr>
          <t>Thomas M. Wolf:</t>
        </r>
        <r>
          <rPr>
            <sz val="8"/>
            <rFont val="Tahoma"/>
            <family val="0"/>
          </rPr>
          <t xml:space="preserve">
The nozzle flow rate in US gal/min at 40 psi.  e.g. for and 8001 nozzle, this is 0.1, for an 8003, it is 0.3, etc.</t>
        </r>
      </text>
    </comment>
    <comment ref="K4" authorId="0">
      <text>
        <r>
          <rPr>
            <b/>
            <sz val="8"/>
            <rFont val="Tahoma"/>
            <family val="0"/>
          </rPr>
          <t>Thomas M. Wolf:</t>
        </r>
        <r>
          <rPr>
            <sz val="8"/>
            <rFont val="Tahoma"/>
            <family val="0"/>
          </rPr>
          <t xml:space="preserve">
The nozzle flow rate in US gal/min at 40 psi.  e.g. for and 8001 nozzle, this is 0.1, for an 8003, it is 0.3, etc.</t>
        </r>
      </text>
    </comment>
  </commentList>
</comments>
</file>

<file path=xl/comments7.xml><?xml version="1.0" encoding="utf-8"?>
<comments xmlns="http://schemas.openxmlformats.org/spreadsheetml/2006/main">
  <authors>
    <author>Thomas M. Wolf</author>
  </authors>
  <commentList>
    <comment ref="D4" authorId="0">
      <text>
        <r>
          <rPr>
            <b/>
            <sz val="8"/>
            <rFont val="Tahoma"/>
            <family val="0"/>
          </rPr>
          <t>Thomas M. Wolf:</t>
        </r>
        <r>
          <rPr>
            <sz val="8"/>
            <rFont val="Tahoma"/>
            <family val="0"/>
          </rPr>
          <t xml:space="preserve">
The nozzle flow rate in US gal/min at 40 psi.  e.g. for and 8001 nozzle, this is 0.1, for an 8003, it is 0.3, etc.</t>
        </r>
      </text>
    </comment>
    <comment ref="L4" authorId="0">
      <text>
        <r>
          <rPr>
            <b/>
            <sz val="8"/>
            <rFont val="Tahoma"/>
            <family val="0"/>
          </rPr>
          <t>Thomas M. Wolf:</t>
        </r>
        <r>
          <rPr>
            <sz val="8"/>
            <rFont val="Tahoma"/>
            <family val="0"/>
          </rPr>
          <t xml:space="preserve">
The nozzle flow rate in US gal/min at 40 psi.  e.g. for and 8001 nozzle, this is 0.1, for an 8003, it is 0.3, etc.</t>
        </r>
      </text>
    </comment>
  </commentList>
</comments>
</file>

<file path=xl/comments8.xml><?xml version="1.0" encoding="utf-8"?>
<comments xmlns="http://schemas.openxmlformats.org/spreadsheetml/2006/main">
  <authors>
    <author>Thomas M. Wolf</author>
  </authors>
  <commentList>
    <comment ref="D6" authorId="0">
      <text>
        <r>
          <rPr>
            <b/>
            <sz val="8"/>
            <rFont val="Tahoma"/>
            <family val="0"/>
          </rPr>
          <t>Thomas M. Wolf:</t>
        </r>
        <r>
          <rPr>
            <sz val="8"/>
            <rFont val="Tahoma"/>
            <family val="0"/>
          </rPr>
          <t xml:space="preserve">
The nozzle flow rate in US gal/min at 40 psi.  e.g. for and 8001 nozzle, this is 0.1, for an 8003, it is 0.3, etc.</t>
        </r>
      </text>
    </comment>
  </commentList>
</comments>
</file>

<file path=xl/sharedStrings.xml><?xml version="1.0" encoding="utf-8"?>
<sst xmlns="http://schemas.openxmlformats.org/spreadsheetml/2006/main" count="192" uniqueCount="70">
  <si>
    <t>L/ha</t>
  </si>
  <si>
    <t>US gal/acre</t>
  </si>
  <si>
    <t>Imp gal/acre</t>
  </si>
  <si>
    <t>US gal/min</t>
  </si>
  <si>
    <t>psi</t>
  </si>
  <si>
    <t>mL/min</t>
  </si>
  <si>
    <t>Volume</t>
  </si>
  <si>
    <t>Nozzle</t>
  </si>
  <si>
    <t>Speed</t>
  </si>
  <si>
    <t>Pressure</t>
  </si>
  <si>
    <t>(psi)</t>
  </si>
  <si>
    <t>Flow</t>
  </si>
  <si>
    <t>(mL/min)</t>
  </si>
  <si>
    <t>Volume (L/ha) =</t>
  </si>
  <si>
    <t>(average nozzle output (mL/min) * 1.2) / desired speed (km/h)</t>
  </si>
  <si>
    <t>Speed (km/h) =</t>
  </si>
  <si>
    <t>(average nozzle output (mL/min) * 1.2) / desired volume (L/ha)</t>
  </si>
  <si>
    <t>Flow rate (mL/min) =</t>
  </si>
  <si>
    <t>Speed/1.2*volume</t>
  </si>
  <si>
    <t>(mph)</t>
  </si>
  <si>
    <t>Nozzle Capacity</t>
  </si>
  <si>
    <t>Application Volume (US gal/acre) at listed mph</t>
  </si>
  <si>
    <t>Application Volume (Imp gal/acre) at listed mph</t>
  </si>
  <si>
    <t>Application Volume (L/ha) at listed km/h</t>
  </si>
  <si>
    <t>Insert desired volume (US gal/acre) and speed (mph)</t>
  </si>
  <si>
    <t>Insert desired volume (US gal/acre) and pressure (psi)</t>
  </si>
  <si>
    <t>(US gal/acre)</t>
  </si>
  <si>
    <t>Nominal</t>
  </si>
  <si>
    <t>Required</t>
  </si>
  <si>
    <t>Insert desired volume (imp gal/acre) and speed (mph)</t>
  </si>
  <si>
    <t>Insert desired volume (imp gal/acre) and pressure (psi)</t>
  </si>
  <si>
    <t>(imp gal/acre)</t>
  </si>
  <si>
    <t>(L/ha)</t>
  </si>
  <si>
    <t>Insert desired volume (L/ha) and pressure (psi)</t>
  </si>
  <si>
    <t>Insert desired volume (L/ha) and speed (km/h)</t>
  </si>
  <si>
    <t>(km/h)</t>
  </si>
  <si>
    <t>Orange</t>
  </si>
  <si>
    <t>Green</t>
  </si>
  <si>
    <t>Yellow</t>
  </si>
  <si>
    <t>Turquoise</t>
  </si>
  <si>
    <t>Blue</t>
  </si>
  <si>
    <t>Red</t>
  </si>
  <si>
    <t>Brown</t>
  </si>
  <si>
    <t>Gray</t>
  </si>
  <si>
    <t>mph</t>
  </si>
  <si>
    <t>kPa</t>
  </si>
  <si>
    <t>Bar</t>
  </si>
  <si>
    <t>Nozzle Spacing (cm)</t>
  </si>
  <si>
    <t>Nozzle Spacing (")</t>
  </si>
  <si>
    <t>Low Duty Cycle</t>
  </si>
  <si>
    <t>High Duty Cycle</t>
  </si>
  <si>
    <t>Min</t>
  </si>
  <si>
    <t>Average</t>
  </si>
  <si>
    <t>Max</t>
  </si>
  <si>
    <t>Flow at low</t>
  </si>
  <si>
    <t>Flow at average</t>
  </si>
  <si>
    <t>Flow at high</t>
  </si>
  <si>
    <t>Duty</t>
  </si>
  <si>
    <t>@</t>
  </si>
  <si>
    <t>Cycle</t>
  </si>
  <si>
    <t>Duty Cycle</t>
  </si>
  <si>
    <t>The Wilger ComboJet MR and SR 110 are a pre-orifice nozzle that can be operated between 30 and 80 psi</t>
  </si>
  <si>
    <t>Lower pressures increase droplet size, reducing drift and possibly coverage</t>
  </si>
  <si>
    <t>Lower pressures may also reduce fan angle, reducing deposit uniformity at low duty cycles</t>
  </si>
  <si>
    <t>Higher pressures make a finer spray, but it will still be low-drift compared to conventional nozzles</t>
  </si>
  <si>
    <t>It is better to have too high a pressure than too low for this nozzle type</t>
  </si>
  <si>
    <t>Higher volumes or finer sprays may be necessary when weeds are small to ensure effective targeting</t>
  </si>
  <si>
    <t>Dark Red</t>
  </si>
  <si>
    <t>Medium Duty Cycle</t>
  </si>
  <si>
    <t>Enter Duty Cycle =&gt;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</si>
</sst>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"/>
    <numFmt numFmtId="179" formatCode="0.00000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77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177" fontId="0" fillId="2" borderId="0" xfId="0" applyNumberFormat="1" applyFill="1" applyAlignment="1">
      <alignment horizontal="center"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76" fontId="0" fillId="0" borderId="2" xfId="0" applyNumberFormat="1" applyBorder="1" applyAlignment="1">
      <alignment horizontal="center"/>
    </xf>
    <xf numFmtId="176" fontId="0" fillId="2" borderId="2" xfId="0" applyNumberFormat="1" applyFill="1" applyBorder="1" applyAlignment="1">
      <alignment horizontal="center"/>
    </xf>
    <xf numFmtId="176" fontId="0" fillId="0" borderId="3" xfId="0" applyNumberFormat="1" applyBorder="1" applyAlignment="1">
      <alignment horizontal="center"/>
    </xf>
    <xf numFmtId="177" fontId="0" fillId="2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1" fontId="0" fillId="0" borderId="2" xfId="0" applyNumberFormat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77" fontId="1" fillId="3" borderId="0" xfId="0" applyNumberFormat="1" applyFon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177" fontId="0" fillId="3" borderId="0" xfId="0" applyNumberForma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7" fontId="0" fillId="0" borderId="0" xfId="0" applyNumberFormat="1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1" fillId="2" borderId="0" xfId="0" applyFont="1" applyFill="1" applyAlignment="1">
      <alignment/>
    </xf>
    <xf numFmtId="0" fontId="0" fillId="0" borderId="1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pane ySplit="1" topLeftCell="BM2" activePane="bottomLeft" state="frozen"/>
      <selection pane="topLeft" activeCell="A1" sqref="A1"/>
      <selection pane="bottomLeft" activeCell="C25" sqref="C25"/>
    </sheetView>
  </sheetViews>
  <sheetFormatPr defaultColWidth="9.140625" defaultRowHeight="12.75"/>
  <cols>
    <col min="1" max="3" width="11.7109375" style="1" customWidth="1"/>
    <col min="4" max="4" width="9.140625" style="1" customWidth="1"/>
    <col min="5" max="7" width="11.7109375" style="1" customWidth="1"/>
    <col min="8" max="8" width="9.140625" style="1" customWidth="1"/>
    <col min="9" max="12" width="11.7109375" style="1" customWidth="1"/>
  </cols>
  <sheetData>
    <row r="1" spans="1:12" ht="12.75">
      <c r="A1" s="3" t="s">
        <v>0</v>
      </c>
      <c r="B1" s="3" t="s">
        <v>1</v>
      </c>
      <c r="C1" s="3" t="s">
        <v>2</v>
      </c>
      <c r="D1" s="3"/>
      <c r="E1" s="3" t="s">
        <v>1</v>
      </c>
      <c r="F1" s="3" t="s">
        <v>2</v>
      </c>
      <c r="G1" s="3" t="s">
        <v>0</v>
      </c>
      <c r="H1" s="3"/>
      <c r="I1" s="3" t="s">
        <v>2</v>
      </c>
      <c r="J1" s="3" t="s">
        <v>1</v>
      </c>
      <c r="K1" s="3" t="s">
        <v>0</v>
      </c>
      <c r="L1" s="3"/>
    </row>
    <row r="2" spans="1:12" ht="12.75">
      <c r="A2" s="1">
        <v>10</v>
      </c>
      <c r="B2" s="2">
        <f>A2/3.785/2.47</f>
        <v>1.0696388364468736</v>
      </c>
      <c r="C2" s="2">
        <f>A2/4.54/2.47</f>
        <v>0.8917583691522943</v>
      </c>
      <c r="E2" s="2">
        <v>1</v>
      </c>
      <c r="F2" s="2">
        <f>E2*3.785/4.54</f>
        <v>0.8337004405286343</v>
      </c>
      <c r="G2" s="2">
        <f>E2*3.785*2.47</f>
        <v>9.34895</v>
      </c>
      <c r="I2" s="2">
        <v>1</v>
      </c>
      <c r="J2" s="2">
        <f>I2*4.54/3.785</f>
        <v>1.1994715984147952</v>
      </c>
      <c r="K2" s="2">
        <f>I2*4.54*2.47</f>
        <v>11.2138</v>
      </c>
      <c r="L2" s="2"/>
    </row>
    <row r="3" spans="1:12" ht="12.75">
      <c r="A3" s="1">
        <v>15</v>
      </c>
      <c r="B3" s="2">
        <f aca="true" t="shared" si="0" ref="B3:B18">A3/3.785/2.47</f>
        <v>1.6044582546703106</v>
      </c>
      <c r="C3" s="2">
        <f aca="true" t="shared" si="1" ref="C3:C18">A3/4.54/2.47</f>
        <v>1.3376375537284415</v>
      </c>
      <c r="E3" s="2">
        <v>1.25</v>
      </c>
      <c r="F3" s="2">
        <f aca="true" t="shared" si="2" ref="F3:F18">E3*3.785/4.54</f>
        <v>1.042125550660793</v>
      </c>
      <c r="G3" s="2">
        <f aca="true" t="shared" si="3" ref="G3:G18">E3*3.785*2.47</f>
        <v>11.6861875</v>
      </c>
      <c r="I3" s="2">
        <v>1.25</v>
      </c>
      <c r="J3" s="2">
        <f aca="true" t="shared" si="4" ref="J3:J18">I3*4.54/3.785</f>
        <v>1.499339498018494</v>
      </c>
      <c r="K3" s="2">
        <f aca="true" t="shared" si="5" ref="K3:K18">I3*4.54*2.47</f>
        <v>14.01725</v>
      </c>
      <c r="L3" s="2"/>
    </row>
    <row r="4" spans="1:12" ht="12.75">
      <c r="A4" s="1">
        <v>20</v>
      </c>
      <c r="B4" s="2">
        <f t="shared" si="0"/>
        <v>2.1392776728937473</v>
      </c>
      <c r="C4" s="2">
        <f t="shared" si="1"/>
        <v>1.7835167383045887</v>
      </c>
      <c r="E4" s="2">
        <v>1.5</v>
      </c>
      <c r="F4" s="2">
        <f t="shared" si="2"/>
        <v>1.2505506607929515</v>
      </c>
      <c r="G4" s="2">
        <f t="shared" si="3"/>
        <v>14.023425000000001</v>
      </c>
      <c r="I4" s="2">
        <v>1.5</v>
      </c>
      <c r="J4" s="2">
        <f t="shared" si="4"/>
        <v>1.799207397622193</v>
      </c>
      <c r="K4" s="2">
        <f t="shared" si="5"/>
        <v>16.820700000000002</v>
      </c>
      <c r="L4" s="2"/>
    </row>
    <row r="5" spans="1:12" ht="12.75">
      <c r="A5" s="1">
        <v>25</v>
      </c>
      <c r="B5" s="2">
        <f t="shared" si="0"/>
        <v>2.674097091117184</v>
      </c>
      <c r="C5" s="2">
        <f t="shared" si="1"/>
        <v>2.229395922880736</v>
      </c>
      <c r="E5" s="2">
        <v>1.75</v>
      </c>
      <c r="F5" s="2">
        <f t="shared" si="2"/>
        <v>1.45897577092511</v>
      </c>
      <c r="G5" s="2">
        <f t="shared" si="3"/>
        <v>16.360662500000004</v>
      </c>
      <c r="I5" s="2">
        <v>1.75</v>
      </c>
      <c r="J5" s="2">
        <f t="shared" si="4"/>
        <v>2.0990752972258915</v>
      </c>
      <c r="K5" s="2">
        <f t="shared" si="5"/>
        <v>19.624150000000004</v>
      </c>
      <c r="L5" s="2"/>
    </row>
    <row r="6" spans="1:12" ht="12.75">
      <c r="A6" s="1">
        <v>30</v>
      </c>
      <c r="B6" s="2">
        <f t="shared" si="0"/>
        <v>3.208916509340621</v>
      </c>
      <c r="C6" s="2">
        <f t="shared" si="1"/>
        <v>2.675275107456883</v>
      </c>
      <c r="E6" s="2">
        <v>2</v>
      </c>
      <c r="F6" s="2">
        <f t="shared" si="2"/>
        <v>1.6674008810572687</v>
      </c>
      <c r="G6" s="2">
        <f t="shared" si="3"/>
        <v>18.6979</v>
      </c>
      <c r="I6" s="2">
        <v>2</v>
      </c>
      <c r="J6" s="2">
        <f t="shared" si="4"/>
        <v>2.3989431968295905</v>
      </c>
      <c r="K6" s="2">
        <f t="shared" si="5"/>
        <v>22.4276</v>
      </c>
      <c r="L6" s="2"/>
    </row>
    <row r="7" spans="1:12" ht="12.75">
      <c r="A7" s="1">
        <v>35</v>
      </c>
      <c r="B7" s="2">
        <f t="shared" si="0"/>
        <v>3.7437359275640576</v>
      </c>
      <c r="C7" s="2">
        <f t="shared" si="1"/>
        <v>3.1211542920330304</v>
      </c>
      <c r="E7" s="2">
        <v>2.25</v>
      </c>
      <c r="F7" s="2">
        <f t="shared" si="2"/>
        <v>1.8758259911894273</v>
      </c>
      <c r="G7" s="2">
        <f t="shared" si="3"/>
        <v>21.0351375</v>
      </c>
      <c r="I7" s="2">
        <v>2.25</v>
      </c>
      <c r="J7" s="2">
        <f t="shared" si="4"/>
        <v>2.698811096433289</v>
      </c>
      <c r="K7" s="2">
        <f t="shared" si="5"/>
        <v>25.231050000000003</v>
      </c>
      <c r="L7" s="2"/>
    </row>
    <row r="8" spans="1:12" ht="12.75">
      <c r="A8" s="1">
        <v>40</v>
      </c>
      <c r="B8" s="2">
        <f t="shared" si="0"/>
        <v>4.2785553457874945</v>
      </c>
      <c r="C8" s="2">
        <f t="shared" si="1"/>
        <v>3.5670334766091774</v>
      </c>
      <c r="E8" s="2">
        <v>2.5</v>
      </c>
      <c r="F8" s="2">
        <f t="shared" si="2"/>
        <v>2.084251101321586</v>
      </c>
      <c r="G8" s="2">
        <f t="shared" si="3"/>
        <v>23.372375</v>
      </c>
      <c r="I8" s="2">
        <v>2.5</v>
      </c>
      <c r="J8" s="2">
        <f t="shared" si="4"/>
        <v>2.998678996036988</v>
      </c>
      <c r="K8" s="2">
        <f t="shared" si="5"/>
        <v>28.0345</v>
      </c>
      <c r="L8" s="2"/>
    </row>
    <row r="9" spans="1:12" ht="12.75">
      <c r="A9" s="1">
        <v>45</v>
      </c>
      <c r="B9" s="2">
        <f t="shared" si="0"/>
        <v>4.8133747640109315</v>
      </c>
      <c r="C9" s="2">
        <f t="shared" si="1"/>
        <v>4.012912661185325</v>
      </c>
      <c r="E9" s="2">
        <v>2.75</v>
      </c>
      <c r="F9" s="2">
        <f t="shared" si="2"/>
        <v>2.292676211453745</v>
      </c>
      <c r="G9" s="2">
        <f t="shared" si="3"/>
        <v>25.709612500000006</v>
      </c>
      <c r="I9" s="2">
        <v>2.75</v>
      </c>
      <c r="J9" s="2">
        <f t="shared" si="4"/>
        <v>3.2985468956406865</v>
      </c>
      <c r="K9" s="2">
        <f t="shared" si="5"/>
        <v>30.83795</v>
      </c>
      <c r="L9" s="2"/>
    </row>
    <row r="10" spans="1:12" ht="12.75">
      <c r="A10" s="1">
        <v>50</v>
      </c>
      <c r="B10" s="2">
        <f t="shared" si="0"/>
        <v>5.348194182234368</v>
      </c>
      <c r="C10" s="2">
        <f t="shared" si="1"/>
        <v>4.458791845761472</v>
      </c>
      <c r="E10" s="2">
        <v>3</v>
      </c>
      <c r="F10" s="2">
        <f t="shared" si="2"/>
        <v>2.501101321585903</v>
      </c>
      <c r="G10" s="2">
        <f t="shared" si="3"/>
        <v>28.046850000000003</v>
      </c>
      <c r="I10" s="2">
        <v>3</v>
      </c>
      <c r="J10" s="2">
        <f t="shared" si="4"/>
        <v>3.598414795244386</v>
      </c>
      <c r="K10" s="2">
        <f t="shared" si="5"/>
        <v>33.641400000000004</v>
      </c>
      <c r="L10" s="2"/>
    </row>
    <row r="11" spans="1:12" ht="12.75">
      <c r="A11" s="1">
        <v>55</v>
      </c>
      <c r="B11" s="2">
        <f t="shared" si="0"/>
        <v>5.883013600457804</v>
      </c>
      <c r="C11" s="2">
        <f t="shared" si="1"/>
        <v>4.904671030337619</v>
      </c>
      <c r="E11" s="2">
        <v>3.25</v>
      </c>
      <c r="F11" s="2">
        <f t="shared" si="2"/>
        <v>2.7095264317180616</v>
      </c>
      <c r="G11" s="2">
        <f t="shared" si="3"/>
        <v>30.3840875</v>
      </c>
      <c r="I11" s="2">
        <v>3.25</v>
      </c>
      <c r="J11" s="2">
        <f t="shared" si="4"/>
        <v>3.8982826948480844</v>
      </c>
      <c r="K11" s="2">
        <f t="shared" si="5"/>
        <v>36.44485</v>
      </c>
      <c r="L11" s="2"/>
    </row>
    <row r="12" spans="1:12" ht="12.75">
      <c r="A12" s="1">
        <v>60</v>
      </c>
      <c r="B12" s="2">
        <f t="shared" si="0"/>
        <v>6.417833018681242</v>
      </c>
      <c r="C12" s="2">
        <f t="shared" si="1"/>
        <v>5.350550214913766</v>
      </c>
      <c r="E12" s="2">
        <v>3.5</v>
      </c>
      <c r="F12" s="2">
        <f t="shared" si="2"/>
        <v>2.91795154185022</v>
      </c>
      <c r="G12" s="2">
        <f t="shared" si="3"/>
        <v>32.72132500000001</v>
      </c>
      <c r="I12" s="2">
        <v>3.5</v>
      </c>
      <c r="J12" s="2">
        <f t="shared" si="4"/>
        <v>4.198150594451783</v>
      </c>
      <c r="K12" s="2">
        <f t="shared" si="5"/>
        <v>39.24830000000001</v>
      </c>
      <c r="L12" s="2"/>
    </row>
    <row r="13" spans="1:12" ht="12.75">
      <c r="A13" s="1">
        <v>65</v>
      </c>
      <c r="B13" s="2">
        <f t="shared" si="0"/>
        <v>6.952652436904679</v>
      </c>
      <c r="C13" s="2">
        <f t="shared" si="1"/>
        <v>5.796429399489914</v>
      </c>
      <c r="E13" s="2">
        <v>3.75</v>
      </c>
      <c r="F13" s="2">
        <f t="shared" si="2"/>
        <v>3.1263766519823792</v>
      </c>
      <c r="G13" s="2">
        <f t="shared" si="3"/>
        <v>35.05856250000001</v>
      </c>
      <c r="I13" s="2">
        <v>3.75</v>
      </c>
      <c r="J13" s="2">
        <f t="shared" si="4"/>
        <v>4.498018494055482</v>
      </c>
      <c r="K13" s="2">
        <f t="shared" si="5"/>
        <v>42.05175</v>
      </c>
      <c r="L13" s="2"/>
    </row>
    <row r="14" spans="1:12" ht="12.75">
      <c r="A14" s="1">
        <v>70</v>
      </c>
      <c r="B14" s="2">
        <f t="shared" si="0"/>
        <v>7.487471855128115</v>
      </c>
      <c r="C14" s="2">
        <f t="shared" si="1"/>
        <v>6.242308584066061</v>
      </c>
      <c r="E14" s="2">
        <v>4</v>
      </c>
      <c r="F14" s="2">
        <f t="shared" si="2"/>
        <v>3.3348017621145374</v>
      </c>
      <c r="G14" s="2">
        <f t="shared" si="3"/>
        <v>37.3958</v>
      </c>
      <c r="I14" s="2">
        <v>4</v>
      </c>
      <c r="J14" s="2">
        <f t="shared" si="4"/>
        <v>4.797886393659181</v>
      </c>
      <c r="K14" s="2">
        <f t="shared" si="5"/>
        <v>44.8552</v>
      </c>
      <c r="L14" s="2"/>
    </row>
    <row r="15" spans="1:12" ht="12.75">
      <c r="A15" s="1">
        <v>75</v>
      </c>
      <c r="B15" s="2">
        <f t="shared" si="0"/>
        <v>8.022291273351552</v>
      </c>
      <c r="C15" s="2">
        <f t="shared" si="1"/>
        <v>6.688187768642208</v>
      </c>
      <c r="E15" s="2">
        <v>4.25</v>
      </c>
      <c r="F15" s="2">
        <f t="shared" si="2"/>
        <v>3.543226872246696</v>
      </c>
      <c r="G15" s="2">
        <f t="shared" si="3"/>
        <v>39.7330375</v>
      </c>
      <c r="I15" s="2">
        <v>4.25</v>
      </c>
      <c r="J15" s="2">
        <f t="shared" si="4"/>
        <v>5.09775429326288</v>
      </c>
      <c r="K15" s="2">
        <f t="shared" si="5"/>
        <v>47.65865000000001</v>
      </c>
      <c r="L15" s="2"/>
    </row>
    <row r="16" spans="1:12" ht="12.75">
      <c r="A16" s="1">
        <v>80</v>
      </c>
      <c r="B16" s="2">
        <f t="shared" si="0"/>
        <v>8.557110691574989</v>
      </c>
      <c r="C16" s="2">
        <f t="shared" si="1"/>
        <v>7.134066953218355</v>
      </c>
      <c r="E16" s="2">
        <v>4.5</v>
      </c>
      <c r="F16" s="2">
        <f t="shared" si="2"/>
        <v>3.7516519823788546</v>
      </c>
      <c r="G16" s="2">
        <f t="shared" si="3"/>
        <v>42.070275</v>
      </c>
      <c r="I16" s="2">
        <v>4.5</v>
      </c>
      <c r="J16" s="2">
        <f t="shared" si="4"/>
        <v>5.397622192866578</v>
      </c>
      <c r="K16" s="2">
        <f t="shared" si="5"/>
        <v>50.46210000000001</v>
      </c>
      <c r="L16" s="2"/>
    </row>
    <row r="17" spans="1:12" ht="12.75">
      <c r="A17" s="1">
        <v>85</v>
      </c>
      <c r="B17" s="2">
        <f t="shared" si="0"/>
        <v>9.091930109798424</v>
      </c>
      <c r="C17" s="2">
        <f t="shared" si="1"/>
        <v>7.579946137794503</v>
      </c>
      <c r="E17" s="2">
        <v>4.75</v>
      </c>
      <c r="F17" s="2">
        <f t="shared" si="2"/>
        <v>3.9600770925110136</v>
      </c>
      <c r="G17" s="2">
        <f t="shared" si="3"/>
        <v>44.40751250000001</v>
      </c>
      <c r="I17" s="2">
        <v>4.75</v>
      </c>
      <c r="J17" s="2">
        <f t="shared" si="4"/>
        <v>5.697490092470278</v>
      </c>
      <c r="K17" s="2">
        <f t="shared" si="5"/>
        <v>53.265550000000005</v>
      </c>
      <c r="L17" s="2"/>
    </row>
    <row r="18" spans="1:12" ht="12.75">
      <c r="A18" s="1">
        <v>90</v>
      </c>
      <c r="B18" s="2">
        <f t="shared" si="0"/>
        <v>9.626749528021863</v>
      </c>
      <c r="C18" s="2">
        <f t="shared" si="1"/>
        <v>8.02582532237065</v>
      </c>
      <c r="E18" s="2">
        <v>5</v>
      </c>
      <c r="F18" s="2">
        <f t="shared" si="2"/>
        <v>4.168502202643172</v>
      </c>
      <c r="G18" s="2">
        <f t="shared" si="3"/>
        <v>46.74475</v>
      </c>
      <c r="I18" s="2">
        <v>5</v>
      </c>
      <c r="J18" s="2">
        <f t="shared" si="4"/>
        <v>5.997357992073976</v>
      </c>
      <c r="K18" s="2">
        <f t="shared" si="5"/>
        <v>56.069</v>
      </c>
      <c r="L18" s="2"/>
    </row>
    <row r="19" spans="1:12" ht="12.75">
      <c r="A19" s="1">
        <v>95</v>
      </c>
      <c r="B19" s="2">
        <f aca="true" t="shared" si="6" ref="B19:B34">A19/3.785/2.47</f>
        <v>10.1615689462453</v>
      </c>
      <c r="C19" s="2">
        <f aca="true" t="shared" si="7" ref="C19:C34">A19/4.54/2.47</f>
        <v>8.471704506946796</v>
      </c>
      <c r="E19" s="2">
        <v>5.25</v>
      </c>
      <c r="F19" s="2">
        <f aca="true" t="shared" si="8" ref="F19:F34">E19*3.785/4.54</f>
        <v>4.37692731277533</v>
      </c>
      <c r="G19" s="2">
        <f aca="true" t="shared" si="9" ref="G19:G34">E19*3.785*2.47</f>
        <v>49.081987500000004</v>
      </c>
      <c r="I19" s="2">
        <v>5.25</v>
      </c>
      <c r="J19" s="2">
        <f aca="true" t="shared" si="10" ref="J19:J34">I19*4.54/3.785</f>
        <v>6.297225891677675</v>
      </c>
      <c r="K19" s="2">
        <f aca="true" t="shared" si="11" ref="K19:K34">I19*4.54*2.47</f>
        <v>58.87245000000001</v>
      </c>
      <c r="L19" s="2"/>
    </row>
    <row r="20" spans="1:12" ht="12.75">
      <c r="A20" s="1">
        <v>100</v>
      </c>
      <c r="B20" s="2">
        <f t="shared" si="6"/>
        <v>10.696388364468737</v>
      </c>
      <c r="C20" s="2">
        <f t="shared" si="7"/>
        <v>8.917583691522944</v>
      </c>
      <c r="E20" s="2">
        <v>5.5</v>
      </c>
      <c r="F20" s="2">
        <f t="shared" si="8"/>
        <v>4.58535242290749</v>
      </c>
      <c r="G20" s="2">
        <f t="shared" si="9"/>
        <v>51.41922500000001</v>
      </c>
      <c r="I20" s="2">
        <v>5.5</v>
      </c>
      <c r="J20" s="2">
        <f t="shared" si="10"/>
        <v>6.597093791281373</v>
      </c>
      <c r="K20" s="2">
        <f t="shared" si="11"/>
        <v>61.6759</v>
      </c>
      <c r="L20" s="2"/>
    </row>
    <row r="21" spans="1:12" ht="12.75">
      <c r="A21" s="1">
        <v>105</v>
      </c>
      <c r="B21" s="2">
        <f t="shared" si="6"/>
        <v>11.231207782692172</v>
      </c>
      <c r="C21" s="2">
        <f t="shared" si="7"/>
        <v>9.36346287609909</v>
      </c>
      <c r="E21" s="2">
        <v>5.75</v>
      </c>
      <c r="F21" s="2">
        <f t="shared" si="8"/>
        <v>4.7937775330396475</v>
      </c>
      <c r="G21" s="2">
        <f t="shared" si="9"/>
        <v>53.756462500000005</v>
      </c>
      <c r="I21" s="2">
        <v>5.75</v>
      </c>
      <c r="J21" s="2">
        <f t="shared" si="10"/>
        <v>6.896961690885073</v>
      </c>
      <c r="K21" s="2">
        <f t="shared" si="11"/>
        <v>64.47935000000001</v>
      </c>
      <c r="L21" s="2"/>
    </row>
    <row r="22" spans="1:12" ht="12.75">
      <c r="A22" s="1">
        <v>110</v>
      </c>
      <c r="B22" s="2">
        <f t="shared" si="6"/>
        <v>11.766027200915609</v>
      </c>
      <c r="C22" s="2">
        <f t="shared" si="7"/>
        <v>9.809342060675238</v>
      </c>
      <c r="E22" s="2">
        <v>6</v>
      </c>
      <c r="F22" s="2">
        <f t="shared" si="8"/>
        <v>5.002202643171806</v>
      </c>
      <c r="G22" s="2">
        <f t="shared" si="9"/>
        <v>56.093700000000005</v>
      </c>
      <c r="I22" s="2">
        <v>6</v>
      </c>
      <c r="J22" s="2">
        <f t="shared" si="10"/>
        <v>7.196829590488772</v>
      </c>
      <c r="K22" s="2">
        <f t="shared" si="11"/>
        <v>67.28280000000001</v>
      </c>
      <c r="L22" s="2"/>
    </row>
    <row r="23" spans="1:12" ht="12.75">
      <c r="A23" s="1">
        <v>115</v>
      </c>
      <c r="B23" s="2">
        <f t="shared" si="6"/>
        <v>12.300846619139046</v>
      </c>
      <c r="C23" s="2">
        <f t="shared" si="7"/>
        <v>10.255221245251386</v>
      </c>
      <c r="E23" s="2">
        <v>6.25</v>
      </c>
      <c r="F23" s="2">
        <f t="shared" si="8"/>
        <v>5.210627753303965</v>
      </c>
      <c r="G23" s="2">
        <f t="shared" si="9"/>
        <v>58.430937500000006</v>
      </c>
      <c r="I23" s="2">
        <v>6.25</v>
      </c>
      <c r="J23" s="2">
        <f t="shared" si="10"/>
        <v>7.49669749009247</v>
      </c>
      <c r="K23" s="2">
        <f t="shared" si="11"/>
        <v>70.08625</v>
      </c>
      <c r="L23" s="2"/>
    </row>
    <row r="24" spans="1:12" ht="12.75">
      <c r="A24" s="1">
        <v>120</v>
      </c>
      <c r="B24" s="2">
        <f t="shared" si="6"/>
        <v>12.835666037362484</v>
      </c>
      <c r="C24" s="2">
        <f t="shared" si="7"/>
        <v>10.701100429827532</v>
      </c>
      <c r="E24" s="2">
        <v>6.5</v>
      </c>
      <c r="F24" s="2">
        <f t="shared" si="8"/>
        <v>5.419052863436123</v>
      </c>
      <c r="G24" s="2">
        <f t="shared" si="9"/>
        <v>60.768175</v>
      </c>
      <c r="I24" s="2">
        <v>6.5</v>
      </c>
      <c r="J24" s="2">
        <f t="shared" si="10"/>
        <v>7.796565389696169</v>
      </c>
      <c r="K24" s="2">
        <f t="shared" si="11"/>
        <v>72.8897</v>
      </c>
      <c r="L24" s="2"/>
    </row>
    <row r="25" spans="1:12" ht="12.75">
      <c r="A25" s="1">
        <v>125</v>
      </c>
      <c r="B25" s="2">
        <f t="shared" si="6"/>
        <v>13.370485455585921</v>
      </c>
      <c r="C25" s="2">
        <f t="shared" si="7"/>
        <v>11.14697961440368</v>
      </c>
      <c r="E25" s="2">
        <v>6.75</v>
      </c>
      <c r="F25" s="2">
        <f t="shared" si="8"/>
        <v>5.627477973568283</v>
      </c>
      <c r="G25" s="2">
        <f t="shared" si="9"/>
        <v>63.10541250000001</v>
      </c>
      <c r="I25" s="2">
        <v>6.75</v>
      </c>
      <c r="J25" s="2">
        <f t="shared" si="10"/>
        <v>8.096433289299867</v>
      </c>
      <c r="K25" s="2">
        <f t="shared" si="11"/>
        <v>75.69315</v>
      </c>
      <c r="L25" s="2"/>
    </row>
    <row r="26" spans="1:12" ht="12.75">
      <c r="A26" s="1">
        <v>130</v>
      </c>
      <c r="B26" s="2">
        <f t="shared" si="6"/>
        <v>13.905304873809358</v>
      </c>
      <c r="C26" s="2">
        <f t="shared" si="7"/>
        <v>11.592858798979828</v>
      </c>
      <c r="E26" s="2">
        <v>7</v>
      </c>
      <c r="F26" s="2">
        <f t="shared" si="8"/>
        <v>5.83590308370044</v>
      </c>
      <c r="G26" s="2">
        <f t="shared" si="9"/>
        <v>65.44265000000001</v>
      </c>
      <c r="I26" s="2">
        <v>7</v>
      </c>
      <c r="J26" s="2">
        <f t="shared" si="10"/>
        <v>8.396301188903566</v>
      </c>
      <c r="K26" s="2">
        <f t="shared" si="11"/>
        <v>78.49660000000002</v>
      </c>
      <c r="L26" s="2"/>
    </row>
    <row r="27" spans="1:12" ht="12.75">
      <c r="A27" s="1">
        <v>135</v>
      </c>
      <c r="B27" s="2">
        <f t="shared" si="6"/>
        <v>14.440124292032792</v>
      </c>
      <c r="C27" s="2">
        <f t="shared" si="7"/>
        <v>12.038737983555976</v>
      </c>
      <c r="E27" s="2">
        <v>7.25</v>
      </c>
      <c r="F27" s="2">
        <f t="shared" si="8"/>
        <v>6.044328193832599</v>
      </c>
      <c r="G27" s="2">
        <f t="shared" si="9"/>
        <v>67.7798875</v>
      </c>
      <c r="I27" s="2">
        <v>7.25</v>
      </c>
      <c r="J27" s="2">
        <f t="shared" si="10"/>
        <v>8.696169088507265</v>
      </c>
      <c r="K27" s="2">
        <f t="shared" si="11"/>
        <v>81.30005</v>
      </c>
      <c r="L27" s="2"/>
    </row>
    <row r="28" spans="1:12" ht="12.75">
      <c r="A28" s="1">
        <v>140</v>
      </c>
      <c r="B28" s="2">
        <f t="shared" si="6"/>
        <v>14.97494371025623</v>
      </c>
      <c r="C28" s="2">
        <f t="shared" si="7"/>
        <v>12.484617168132122</v>
      </c>
      <c r="E28" s="2">
        <v>7.5</v>
      </c>
      <c r="F28" s="2">
        <f t="shared" si="8"/>
        <v>6.2527533039647585</v>
      </c>
      <c r="G28" s="2">
        <f t="shared" si="9"/>
        <v>70.11712500000002</v>
      </c>
      <c r="I28" s="2">
        <v>7.5</v>
      </c>
      <c r="J28" s="2">
        <f t="shared" si="10"/>
        <v>8.996036988110964</v>
      </c>
      <c r="K28" s="2">
        <f t="shared" si="11"/>
        <v>84.1035</v>
      </c>
      <c r="L28" s="2"/>
    </row>
    <row r="29" spans="1:12" ht="12.75">
      <c r="A29" s="1">
        <v>145</v>
      </c>
      <c r="B29" s="2">
        <f t="shared" si="6"/>
        <v>15.509763128479667</v>
      </c>
      <c r="C29" s="2">
        <f t="shared" si="7"/>
        <v>12.93049635270827</v>
      </c>
      <c r="E29" s="2">
        <v>7.75</v>
      </c>
      <c r="F29" s="2">
        <f t="shared" si="8"/>
        <v>6.461178414096917</v>
      </c>
      <c r="G29" s="2">
        <f t="shared" si="9"/>
        <v>72.45436250000002</v>
      </c>
      <c r="I29" s="2">
        <v>7.75</v>
      </c>
      <c r="J29" s="2">
        <f t="shared" si="10"/>
        <v>9.295904887714663</v>
      </c>
      <c r="K29" s="2">
        <f t="shared" si="11"/>
        <v>86.90695000000001</v>
      </c>
      <c r="L29" s="2"/>
    </row>
    <row r="30" spans="1:12" ht="12.75">
      <c r="A30" s="1">
        <v>150</v>
      </c>
      <c r="B30" s="2">
        <f t="shared" si="6"/>
        <v>16.044582546703104</v>
      </c>
      <c r="C30" s="2">
        <f t="shared" si="7"/>
        <v>13.376375537284416</v>
      </c>
      <c r="E30" s="2">
        <v>8</v>
      </c>
      <c r="F30" s="2">
        <f t="shared" si="8"/>
        <v>6.669603524229075</v>
      </c>
      <c r="G30" s="2">
        <f t="shared" si="9"/>
        <v>74.7916</v>
      </c>
      <c r="I30" s="2">
        <v>8</v>
      </c>
      <c r="J30" s="2">
        <f t="shared" si="10"/>
        <v>9.595772787318362</v>
      </c>
      <c r="K30" s="2">
        <f t="shared" si="11"/>
        <v>89.7104</v>
      </c>
      <c r="L30" s="2"/>
    </row>
    <row r="31" spans="1:12" ht="12.75">
      <c r="A31" s="1">
        <v>155</v>
      </c>
      <c r="B31" s="2">
        <f t="shared" si="6"/>
        <v>16.57940196492654</v>
      </c>
      <c r="C31" s="2">
        <f t="shared" si="7"/>
        <v>13.822254721860563</v>
      </c>
      <c r="E31" s="2">
        <v>8.25</v>
      </c>
      <c r="F31" s="2">
        <f t="shared" si="8"/>
        <v>6.878028634361233</v>
      </c>
      <c r="G31" s="2">
        <f t="shared" si="9"/>
        <v>77.1288375</v>
      </c>
      <c r="I31" s="2">
        <v>8.25</v>
      </c>
      <c r="J31" s="2">
        <f t="shared" si="10"/>
        <v>9.89564068692206</v>
      </c>
      <c r="K31" s="2">
        <f t="shared" si="11"/>
        <v>92.51385</v>
      </c>
      <c r="L31" s="2"/>
    </row>
    <row r="32" spans="1:12" ht="12.75">
      <c r="A32" s="1">
        <v>160</v>
      </c>
      <c r="B32" s="2">
        <f t="shared" si="6"/>
        <v>17.114221383149978</v>
      </c>
      <c r="C32" s="2">
        <f t="shared" si="7"/>
        <v>14.26813390643671</v>
      </c>
      <c r="E32" s="2">
        <v>8.5</v>
      </c>
      <c r="F32" s="2">
        <f t="shared" si="8"/>
        <v>7.086453744493392</v>
      </c>
      <c r="G32" s="2">
        <f t="shared" si="9"/>
        <v>79.466075</v>
      </c>
      <c r="I32" s="2">
        <v>8.5</v>
      </c>
      <c r="J32" s="2">
        <f t="shared" si="10"/>
        <v>10.19550858652576</v>
      </c>
      <c r="K32" s="2">
        <f t="shared" si="11"/>
        <v>95.31730000000002</v>
      </c>
      <c r="L32" s="2"/>
    </row>
    <row r="33" spans="1:12" ht="12.75">
      <c r="A33" s="1">
        <v>165</v>
      </c>
      <c r="B33" s="2">
        <f t="shared" si="6"/>
        <v>17.649040801373417</v>
      </c>
      <c r="C33" s="2">
        <f t="shared" si="7"/>
        <v>14.714013091012857</v>
      </c>
      <c r="E33" s="2">
        <v>8.75</v>
      </c>
      <c r="F33" s="2">
        <f t="shared" si="8"/>
        <v>7.2948788546255505</v>
      </c>
      <c r="G33" s="2">
        <f t="shared" si="9"/>
        <v>81.8033125</v>
      </c>
      <c r="I33" s="2">
        <v>8.75</v>
      </c>
      <c r="J33" s="2">
        <f t="shared" si="10"/>
        <v>10.495376486129459</v>
      </c>
      <c r="K33" s="2">
        <f t="shared" si="11"/>
        <v>98.12075000000002</v>
      </c>
      <c r="L33" s="2"/>
    </row>
    <row r="34" spans="1:12" ht="12.75">
      <c r="A34" s="1">
        <v>170</v>
      </c>
      <c r="B34" s="2">
        <f t="shared" si="6"/>
        <v>18.18386021959685</v>
      </c>
      <c r="C34" s="2">
        <f t="shared" si="7"/>
        <v>15.159892275589007</v>
      </c>
      <c r="E34" s="2">
        <v>9</v>
      </c>
      <c r="F34" s="2">
        <f t="shared" si="8"/>
        <v>7.503303964757709</v>
      </c>
      <c r="G34" s="2">
        <f t="shared" si="9"/>
        <v>84.14055</v>
      </c>
      <c r="I34" s="2">
        <v>9</v>
      </c>
      <c r="J34" s="2">
        <f t="shared" si="10"/>
        <v>10.795244385733156</v>
      </c>
      <c r="K34" s="2">
        <f t="shared" si="11"/>
        <v>100.92420000000001</v>
      </c>
      <c r="L34" s="2"/>
    </row>
    <row r="35" spans="1:12" ht="12.75">
      <c r="A35" s="1">
        <v>175</v>
      </c>
      <c r="B35" s="2">
        <f aca="true" t="shared" si="12" ref="B35:B50">A35/3.785/2.47</f>
        <v>18.718679637820287</v>
      </c>
      <c r="C35" s="2">
        <f aca="true" t="shared" si="13" ref="C35:C50">A35/4.54/2.47</f>
        <v>15.605771460165151</v>
      </c>
      <c r="E35" s="2">
        <v>9.25</v>
      </c>
      <c r="F35" s="2">
        <f aca="true" t="shared" si="14" ref="F35:F50">E35*3.785/4.54</f>
        <v>7.711729074889869</v>
      </c>
      <c r="G35" s="2">
        <f aca="true" t="shared" si="15" ref="G35:G50">E35*3.785*2.47</f>
        <v>86.47778750000002</v>
      </c>
      <c r="I35" s="2">
        <v>9.25</v>
      </c>
      <c r="J35" s="2">
        <f aca="true" t="shared" si="16" ref="J35:J50">I35*4.54/3.785</f>
        <v>11.095112285336855</v>
      </c>
      <c r="K35" s="2">
        <f aca="true" t="shared" si="17" ref="K35:K50">I35*4.54*2.47</f>
        <v>103.72765</v>
      </c>
      <c r="L35" s="2"/>
    </row>
    <row r="36" spans="1:12" ht="12.75">
      <c r="A36" s="1">
        <v>180</v>
      </c>
      <c r="B36" s="2">
        <f t="shared" si="12"/>
        <v>19.253499056043726</v>
      </c>
      <c r="C36" s="2">
        <f t="shared" si="13"/>
        <v>16.0516506447413</v>
      </c>
      <c r="E36" s="2">
        <v>9.5</v>
      </c>
      <c r="F36" s="2">
        <f t="shared" si="14"/>
        <v>7.920154185022027</v>
      </c>
      <c r="G36" s="2">
        <f t="shared" si="15"/>
        <v>88.81502500000002</v>
      </c>
      <c r="I36" s="2">
        <v>9.5</v>
      </c>
      <c r="J36" s="2">
        <f t="shared" si="16"/>
        <v>11.394980184940556</v>
      </c>
      <c r="K36" s="2">
        <f t="shared" si="17"/>
        <v>106.53110000000001</v>
      </c>
      <c r="L36" s="2"/>
    </row>
    <row r="37" spans="1:12" ht="12.75">
      <c r="A37" s="1">
        <v>185</v>
      </c>
      <c r="B37" s="2">
        <f t="shared" si="12"/>
        <v>19.78831847426716</v>
      </c>
      <c r="C37" s="2">
        <f t="shared" si="13"/>
        <v>16.497529829317447</v>
      </c>
      <c r="E37" s="2">
        <v>9.75</v>
      </c>
      <c r="F37" s="2">
        <f t="shared" si="14"/>
        <v>8.128579295154186</v>
      </c>
      <c r="G37" s="2">
        <f t="shared" si="15"/>
        <v>91.1522625</v>
      </c>
      <c r="I37" s="2">
        <v>9.75</v>
      </c>
      <c r="J37" s="2">
        <f t="shared" si="16"/>
        <v>11.694848084544253</v>
      </c>
      <c r="K37" s="2">
        <f t="shared" si="17"/>
        <v>109.33455000000001</v>
      </c>
      <c r="L37" s="2"/>
    </row>
    <row r="38" spans="1:12" ht="12.75">
      <c r="A38" s="1">
        <v>190</v>
      </c>
      <c r="B38" s="2">
        <f t="shared" si="12"/>
        <v>20.3231378924906</v>
      </c>
      <c r="C38" s="2">
        <f t="shared" si="13"/>
        <v>16.943409013893593</v>
      </c>
      <c r="E38" s="2">
        <v>10</v>
      </c>
      <c r="F38" s="2">
        <f t="shared" si="14"/>
        <v>8.337004405286343</v>
      </c>
      <c r="G38" s="2">
        <f t="shared" si="15"/>
        <v>93.4895</v>
      </c>
      <c r="I38" s="2">
        <v>10</v>
      </c>
      <c r="J38" s="2">
        <f t="shared" si="16"/>
        <v>11.994715984147952</v>
      </c>
      <c r="K38" s="2">
        <f t="shared" si="17"/>
        <v>112.138</v>
      </c>
      <c r="L38" s="2"/>
    </row>
    <row r="39" spans="1:12" ht="12.75">
      <c r="A39" s="1">
        <v>195</v>
      </c>
      <c r="B39" s="2">
        <f t="shared" si="12"/>
        <v>20.857957310714035</v>
      </c>
      <c r="C39" s="2">
        <f t="shared" si="13"/>
        <v>17.389288198469742</v>
      </c>
      <c r="E39" s="2">
        <v>10.25</v>
      </c>
      <c r="F39" s="2">
        <f t="shared" si="14"/>
        <v>8.545429515418503</v>
      </c>
      <c r="G39" s="2">
        <f t="shared" si="15"/>
        <v>95.82673750000001</v>
      </c>
      <c r="I39" s="2">
        <v>10.25</v>
      </c>
      <c r="J39" s="2">
        <f t="shared" si="16"/>
        <v>12.294583883751653</v>
      </c>
      <c r="K39" s="2">
        <f t="shared" si="17"/>
        <v>114.94145000000002</v>
      </c>
      <c r="L39" s="2"/>
    </row>
    <row r="40" spans="1:12" ht="12.75">
      <c r="A40" s="1">
        <v>200</v>
      </c>
      <c r="B40" s="2">
        <f t="shared" si="12"/>
        <v>21.392776728937474</v>
      </c>
      <c r="C40" s="2">
        <f t="shared" si="13"/>
        <v>17.83516738304589</v>
      </c>
      <c r="E40" s="2">
        <v>10.5</v>
      </c>
      <c r="F40" s="2">
        <f t="shared" si="14"/>
        <v>8.75385462555066</v>
      </c>
      <c r="G40" s="2">
        <f t="shared" si="15"/>
        <v>98.16397500000001</v>
      </c>
      <c r="I40" s="2">
        <v>10.5</v>
      </c>
      <c r="J40" s="2">
        <f t="shared" si="16"/>
        <v>12.59445178335535</v>
      </c>
      <c r="K40" s="2">
        <f t="shared" si="17"/>
        <v>117.74490000000002</v>
      </c>
      <c r="L40" s="2"/>
    </row>
    <row r="41" spans="1:12" ht="12.75">
      <c r="A41" s="1">
        <v>205</v>
      </c>
      <c r="B41" s="2">
        <f t="shared" si="12"/>
        <v>21.92759614716091</v>
      </c>
      <c r="C41" s="2">
        <f t="shared" si="13"/>
        <v>18.281046567622035</v>
      </c>
      <c r="E41" s="2">
        <v>10.75</v>
      </c>
      <c r="F41" s="2">
        <f t="shared" si="14"/>
        <v>8.962279735682818</v>
      </c>
      <c r="G41" s="2">
        <f t="shared" si="15"/>
        <v>100.50121250000001</v>
      </c>
      <c r="I41" s="2">
        <v>10.75</v>
      </c>
      <c r="J41" s="2">
        <f t="shared" si="16"/>
        <v>12.894319682959049</v>
      </c>
      <c r="K41" s="2">
        <f t="shared" si="17"/>
        <v>120.54835000000001</v>
      </c>
      <c r="L41" s="2"/>
    </row>
    <row r="42" spans="1:12" ht="12.75">
      <c r="A42" s="1">
        <v>210</v>
      </c>
      <c r="B42" s="2">
        <f t="shared" si="12"/>
        <v>22.462415565384344</v>
      </c>
      <c r="C42" s="2">
        <f t="shared" si="13"/>
        <v>18.72692575219818</v>
      </c>
      <c r="E42" s="2">
        <v>11</v>
      </c>
      <c r="F42" s="2">
        <f t="shared" si="14"/>
        <v>9.17070484581498</v>
      </c>
      <c r="G42" s="2">
        <f t="shared" si="15"/>
        <v>102.83845000000002</v>
      </c>
      <c r="I42" s="2">
        <v>11</v>
      </c>
      <c r="J42" s="2">
        <f t="shared" si="16"/>
        <v>13.194187582562746</v>
      </c>
      <c r="K42" s="2">
        <f t="shared" si="17"/>
        <v>123.3518</v>
      </c>
      <c r="L42" s="2"/>
    </row>
    <row r="43" spans="1:12" ht="12.75">
      <c r="A43" s="1">
        <v>215</v>
      </c>
      <c r="B43" s="2">
        <f t="shared" si="12"/>
        <v>22.997234983607783</v>
      </c>
      <c r="C43" s="2">
        <f t="shared" si="13"/>
        <v>19.17280493677433</v>
      </c>
      <c r="E43" s="2">
        <v>11.25</v>
      </c>
      <c r="F43" s="2">
        <f t="shared" si="14"/>
        <v>9.379129955947137</v>
      </c>
      <c r="G43" s="2">
        <f t="shared" si="15"/>
        <v>105.17568750000002</v>
      </c>
      <c r="I43" s="2">
        <v>11.25</v>
      </c>
      <c r="J43" s="2">
        <f t="shared" si="16"/>
        <v>13.494055482166447</v>
      </c>
      <c r="K43" s="2">
        <f t="shared" si="17"/>
        <v>126.15525000000002</v>
      </c>
      <c r="L43" s="2"/>
    </row>
    <row r="44" spans="1:12" ht="12.75">
      <c r="A44" s="1">
        <v>220</v>
      </c>
      <c r="B44" s="2">
        <f t="shared" si="12"/>
        <v>23.532054401831218</v>
      </c>
      <c r="C44" s="2">
        <f t="shared" si="13"/>
        <v>19.618684121350476</v>
      </c>
      <c r="E44" s="2">
        <v>11.5</v>
      </c>
      <c r="F44" s="2">
        <f t="shared" si="14"/>
        <v>9.587555066079295</v>
      </c>
      <c r="G44" s="2">
        <f t="shared" si="15"/>
        <v>107.51292500000001</v>
      </c>
      <c r="I44" s="2">
        <v>11.5</v>
      </c>
      <c r="J44" s="2">
        <f t="shared" si="16"/>
        <v>13.793923381770146</v>
      </c>
      <c r="K44" s="2">
        <f t="shared" si="17"/>
        <v>128.95870000000002</v>
      </c>
      <c r="L44" s="2"/>
    </row>
    <row r="45" spans="1:12" ht="12.75">
      <c r="A45" s="1">
        <v>225</v>
      </c>
      <c r="B45" s="2">
        <f t="shared" si="12"/>
        <v>24.066873820054656</v>
      </c>
      <c r="C45" s="2">
        <f t="shared" si="13"/>
        <v>20.064563305926622</v>
      </c>
      <c r="E45" s="2">
        <v>11.75</v>
      </c>
      <c r="F45" s="2">
        <f t="shared" si="14"/>
        <v>9.795980176211454</v>
      </c>
      <c r="G45" s="2">
        <f t="shared" si="15"/>
        <v>109.85016250000001</v>
      </c>
      <c r="I45" s="2">
        <v>11.75</v>
      </c>
      <c r="J45" s="2">
        <f t="shared" si="16"/>
        <v>14.093791281373843</v>
      </c>
      <c r="K45" s="2">
        <f t="shared" si="17"/>
        <v>131.76215000000002</v>
      </c>
      <c r="L45" s="2"/>
    </row>
    <row r="46" spans="1:12" ht="12.75">
      <c r="A46" s="1">
        <v>230</v>
      </c>
      <c r="B46" s="2">
        <f t="shared" si="12"/>
        <v>24.60169323827809</v>
      </c>
      <c r="C46" s="2">
        <f t="shared" si="13"/>
        <v>20.510442490502772</v>
      </c>
      <c r="E46" s="2">
        <v>12</v>
      </c>
      <c r="F46" s="2">
        <f t="shared" si="14"/>
        <v>10.004405286343612</v>
      </c>
      <c r="G46" s="2">
        <f t="shared" si="15"/>
        <v>112.18740000000001</v>
      </c>
      <c r="I46" s="2">
        <v>12</v>
      </c>
      <c r="J46" s="2">
        <f t="shared" si="16"/>
        <v>14.393659180977544</v>
      </c>
      <c r="K46" s="2">
        <f t="shared" si="17"/>
        <v>134.56560000000002</v>
      </c>
      <c r="L46" s="2"/>
    </row>
    <row r="47" spans="1:12" ht="12.75">
      <c r="A47" s="1">
        <v>235</v>
      </c>
      <c r="B47" s="2">
        <f t="shared" si="12"/>
        <v>25.13651265650153</v>
      </c>
      <c r="C47" s="2">
        <f t="shared" si="13"/>
        <v>20.95632167507892</v>
      </c>
      <c r="E47" s="2">
        <v>12.25</v>
      </c>
      <c r="F47" s="2">
        <f t="shared" si="14"/>
        <v>10.212830396475772</v>
      </c>
      <c r="G47" s="2">
        <f t="shared" si="15"/>
        <v>114.52463750000001</v>
      </c>
      <c r="I47" s="2">
        <v>12.25</v>
      </c>
      <c r="J47" s="2">
        <f t="shared" si="16"/>
        <v>14.693527080581243</v>
      </c>
      <c r="K47" s="2">
        <f t="shared" si="17"/>
        <v>137.36905000000002</v>
      </c>
      <c r="L47" s="2"/>
    </row>
    <row r="48" spans="1:12" ht="12.75">
      <c r="A48" s="1">
        <v>240</v>
      </c>
      <c r="B48" s="2">
        <f t="shared" si="12"/>
        <v>25.67133207472497</v>
      </c>
      <c r="C48" s="2">
        <f t="shared" si="13"/>
        <v>21.402200859655064</v>
      </c>
      <c r="E48" s="2">
        <v>12.5</v>
      </c>
      <c r="F48" s="2">
        <f t="shared" si="14"/>
        <v>10.42125550660793</v>
      </c>
      <c r="G48" s="2">
        <f t="shared" si="15"/>
        <v>116.86187500000001</v>
      </c>
      <c r="I48" s="2">
        <v>12.5</v>
      </c>
      <c r="J48" s="2">
        <f t="shared" si="16"/>
        <v>14.99339498018494</v>
      </c>
      <c r="K48" s="2">
        <f t="shared" si="17"/>
        <v>140.1725</v>
      </c>
      <c r="L48" s="2"/>
    </row>
    <row r="49" spans="1:12" ht="12.75">
      <c r="A49" s="1">
        <v>245</v>
      </c>
      <c r="B49" s="2">
        <f t="shared" si="12"/>
        <v>26.206151492948404</v>
      </c>
      <c r="C49" s="2">
        <f t="shared" si="13"/>
        <v>21.848080044231214</v>
      </c>
      <c r="E49" s="2">
        <v>12.75</v>
      </c>
      <c r="F49" s="2">
        <f t="shared" si="14"/>
        <v>10.629680616740087</v>
      </c>
      <c r="G49" s="2">
        <f t="shared" si="15"/>
        <v>119.19911250000001</v>
      </c>
      <c r="I49" s="2">
        <v>12.75</v>
      </c>
      <c r="J49" s="2">
        <f t="shared" si="16"/>
        <v>15.293262879788639</v>
      </c>
      <c r="K49" s="2">
        <f t="shared" si="17"/>
        <v>142.97595</v>
      </c>
      <c r="L49" s="2"/>
    </row>
    <row r="50" spans="1:12" ht="12.75">
      <c r="A50" s="1">
        <v>250</v>
      </c>
      <c r="B50" s="2">
        <f t="shared" si="12"/>
        <v>26.740970911171843</v>
      </c>
      <c r="C50" s="2">
        <f t="shared" si="13"/>
        <v>22.29395922880736</v>
      </c>
      <c r="E50" s="2">
        <v>13</v>
      </c>
      <c r="F50" s="2">
        <f t="shared" si="14"/>
        <v>10.838105726872246</v>
      </c>
      <c r="G50" s="2">
        <f t="shared" si="15"/>
        <v>121.53635</v>
      </c>
      <c r="I50" s="2">
        <v>13</v>
      </c>
      <c r="J50" s="2">
        <f t="shared" si="16"/>
        <v>15.593130779392338</v>
      </c>
      <c r="K50" s="2">
        <f t="shared" si="17"/>
        <v>145.7794</v>
      </c>
      <c r="L50" s="2"/>
    </row>
    <row r="51" spans="1:12" ht="12.75">
      <c r="A51" s="1">
        <v>255</v>
      </c>
      <c r="B51" s="2">
        <f aca="true" t="shared" si="18" ref="B51:B60">A51/3.785/2.47</f>
        <v>27.275790329395278</v>
      </c>
      <c r="C51" s="2">
        <f aca="true" t="shared" si="19" ref="C51:C60">A51/4.54/2.47</f>
        <v>22.73983841338351</v>
      </c>
      <c r="E51" s="2">
        <v>13.25</v>
      </c>
      <c r="F51" s="2">
        <f aca="true" t="shared" si="20" ref="F51:F60">E51*3.785/4.54</f>
        <v>11.046530837004406</v>
      </c>
      <c r="G51" s="2">
        <f aca="true" t="shared" si="21" ref="G51:G60">E51*3.785*2.47</f>
        <v>123.87358750000003</v>
      </c>
      <c r="I51" s="2">
        <v>13.25</v>
      </c>
      <c r="J51" s="2">
        <f aca="true" t="shared" si="22" ref="J51:J60">I51*4.54/3.785</f>
        <v>15.892998678996037</v>
      </c>
      <c r="K51" s="2">
        <f aca="true" t="shared" si="23" ref="K51:K60">I51*4.54*2.47</f>
        <v>148.58285</v>
      </c>
      <c r="L51" s="2"/>
    </row>
    <row r="52" spans="1:12" ht="12.75">
      <c r="A52" s="1">
        <v>260</v>
      </c>
      <c r="B52" s="2">
        <f t="shared" si="18"/>
        <v>27.810609747618717</v>
      </c>
      <c r="C52" s="2">
        <f t="shared" si="19"/>
        <v>23.185717597959655</v>
      </c>
      <c r="E52" s="2">
        <v>13.5</v>
      </c>
      <c r="F52" s="2">
        <f t="shared" si="20"/>
        <v>11.254955947136565</v>
      </c>
      <c r="G52" s="2">
        <f t="shared" si="21"/>
        <v>126.21082500000001</v>
      </c>
      <c r="I52" s="2">
        <v>13.5</v>
      </c>
      <c r="J52" s="2">
        <f t="shared" si="22"/>
        <v>16.192866578599734</v>
      </c>
      <c r="K52" s="2">
        <f t="shared" si="23"/>
        <v>151.3863</v>
      </c>
      <c r="L52" s="2"/>
    </row>
    <row r="53" spans="1:12" ht="12.75">
      <c r="A53" s="1">
        <v>265</v>
      </c>
      <c r="B53" s="2">
        <f t="shared" si="18"/>
        <v>28.345429165842148</v>
      </c>
      <c r="C53" s="2">
        <f t="shared" si="19"/>
        <v>23.6315967825358</v>
      </c>
      <c r="E53" s="2">
        <v>13.75</v>
      </c>
      <c r="F53" s="2">
        <f t="shared" si="20"/>
        <v>11.463381057268723</v>
      </c>
      <c r="G53" s="2">
        <f t="shared" si="21"/>
        <v>128.54806250000001</v>
      </c>
      <c r="I53" s="2">
        <v>13.75</v>
      </c>
      <c r="J53" s="2">
        <f t="shared" si="22"/>
        <v>16.492734478203435</v>
      </c>
      <c r="K53" s="2">
        <f t="shared" si="23"/>
        <v>154.18975</v>
      </c>
      <c r="L53" s="2"/>
    </row>
    <row r="54" spans="1:12" ht="12.75">
      <c r="A54" s="1">
        <v>270</v>
      </c>
      <c r="B54" s="2">
        <f t="shared" si="18"/>
        <v>28.880248584065583</v>
      </c>
      <c r="C54" s="2">
        <f t="shared" si="19"/>
        <v>24.07747596711195</v>
      </c>
      <c r="E54" s="2">
        <v>14</v>
      </c>
      <c r="F54" s="2">
        <f t="shared" si="20"/>
        <v>11.67180616740088</v>
      </c>
      <c r="G54" s="2">
        <f t="shared" si="21"/>
        <v>130.88530000000003</v>
      </c>
      <c r="I54" s="2">
        <v>14</v>
      </c>
      <c r="J54" s="2">
        <f t="shared" si="22"/>
        <v>16.792602377807132</v>
      </c>
      <c r="K54" s="2">
        <f t="shared" si="23"/>
        <v>156.99320000000003</v>
      </c>
      <c r="L54" s="2"/>
    </row>
    <row r="55" spans="1:12" ht="12.75">
      <c r="A55" s="1">
        <v>275</v>
      </c>
      <c r="B55" s="2">
        <f t="shared" si="18"/>
        <v>29.415068002289022</v>
      </c>
      <c r="C55" s="2">
        <f t="shared" si="19"/>
        <v>24.523355151688094</v>
      </c>
      <c r="E55" s="2">
        <v>14.25</v>
      </c>
      <c r="F55" s="2">
        <f t="shared" si="20"/>
        <v>11.88023127753304</v>
      </c>
      <c r="G55" s="2">
        <f t="shared" si="21"/>
        <v>133.22253750000002</v>
      </c>
      <c r="I55" s="2">
        <v>14.25</v>
      </c>
      <c r="J55" s="2">
        <f t="shared" si="22"/>
        <v>17.092470277410833</v>
      </c>
      <c r="K55" s="2">
        <f t="shared" si="23"/>
        <v>159.79665000000003</v>
      </c>
      <c r="L55" s="2"/>
    </row>
    <row r="56" spans="1:12" ht="12.75">
      <c r="A56" s="1">
        <v>280</v>
      </c>
      <c r="B56" s="2">
        <f t="shared" si="18"/>
        <v>29.94988742051246</v>
      </c>
      <c r="C56" s="2">
        <f t="shared" si="19"/>
        <v>24.969234336264243</v>
      </c>
      <c r="E56" s="2">
        <v>14.5</v>
      </c>
      <c r="F56" s="2">
        <f t="shared" si="20"/>
        <v>12.088656387665198</v>
      </c>
      <c r="G56" s="2">
        <f t="shared" si="21"/>
        <v>135.559775</v>
      </c>
      <c r="I56" s="2">
        <v>14.5</v>
      </c>
      <c r="J56" s="2">
        <f t="shared" si="22"/>
        <v>17.39233817701453</v>
      </c>
      <c r="K56" s="2">
        <f t="shared" si="23"/>
        <v>162.6001</v>
      </c>
      <c r="L56" s="2"/>
    </row>
    <row r="57" spans="1:12" ht="12.75">
      <c r="A57" s="1">
        <v>285</v>
      </c>
      <c r="B57" s="2">
        <f t="shared" si="18"/>
        <v>30.484706838735896</v>
      </c>
      <c r="C57" s="2">
        <f t="shared" si="19"/>
        <v>25.415113520840393</v>
      </c>
      <c r="E57" s="2">
        <v>14.75</v>
      </c>
      <c r="F57" s="2">
        <f t="shared" si="20"/>
        <v>12.297081497797357</v>
      </c>
      <c r="G57" s="2">
        <f t="shared" si="21"/>
        <v>137.89701250000002</v>
      </c>
      <c r="I57" s="2">
        <v>14.75</v>
      </c>
      <c r="J57" s="2">
        <f t="shared" si="22"/>
        <v>17.69220607661823</v>
      </c>
      <c r="K57" s="2">
        <f t="shared" si="23"/>
        <v>165.40355000000002</v>
      </c>
      <c r="L57" s="2"/>
    </row>
    <row r="58" spans="1:12" ht="12.75">
      <c r="A58" s="1">
        <v>290</v>
      </c>
      <c r="B58" s="2">
        <f t="shared" si="18"/>
        <v>31.019526256959335</v>
      </c>
      <c r="C58" s="2">
        <f t="shared" si="19"/>
        <v>25.86099270541654</v>
      </c>
      <c r="E58" s="2">
        <v>15</v>
      </c>
      <c r="F58" s="2">
        <f t="shared" si="20"/>
        <v>12.505506607929517</v>
      </c>
      <c r="G58" s="2">
        <f t="shared" si="21"/>
        <v>140.23425000000003</v>
      </c>
      <c r="I58" s="2">
        <v>15</v>
      </c>
      <c r="J58" s="2">
        <f t="shared" si="22"/>
        <v>17.992073976221928</v>
      </c>
      <c r="K58" s="2">
        <f t="shared" si="23"/>
        <v>168.207</v>
      </c>
      <c r="L58" s="2"/>
    </row>
    <row r="59" spans="1:12" ht="12.75">
      <c r="A59" s="1">
        <v>295</v>
      </c>
      <c r="B59" s="2">
        <f t="shared" si="18"/>
        <v>31.55434567518277</v>
      </c>
      <c r="C59" s="2">
        <f t="shared" si="19"/>
        <v>26.306871889992685</v>
      </c>
      <c r="E59" s="2">
        <v>15.25</v>
      </c>
      <c r="F59" s="2">
        <f t="shared" si="20"/>
        <v>12.713931718061675</v>
      </c>
      <c r="G59" s="2">
        <f t="shared" si="21"/>
        <v>142.57148750000002</v>
      </c>
      <c r="I59" s="2">
        <v>15.25</v>
      </c>
      <c r="J59" s="2">
        <f t="shared" si="22"/>
        <v>18.291941875825625</v>
      </c>
      <c r="K59" s="2">
        <f t="shared" si="23"/>
        <v>171.01045000000002</v>
      </c>
      <c r="L59" s="2"/>
    </row>
    <row r="60" spans="1:12" ht="12.75">
      <c r="A60" s="1">
        <v>300</v>
      </c>
      <c r="B60" s="2">
        <f t="shared" si="18"/>
        <v>32.08916509340621</v>
      </c>
      <c r="C60" s="2">
        <f t="shared" si="19"/>
        <v>26.75275107456883</v>
      </c>
      <c r="E60" s="2">
        <v>15.5</v>
      </c>
      <c r="F60" s="2">
        <f t="shared" si="20"/>
        <v>12.922356828193834</v>
      </c>
      <c r="G60" s="2">
        <f t="shared" si="21"/>
        <v>144.90872500000003</v>
      </c>
      <c r="I60" s="2">
        <v>15.5</v>
      </c>
      <c r="J60" s="2">
        <f t="shared" si="22"/>
        <v>18.591809775429326</v>
      </c>
      <c r="K60" s="2">
        <f t="shared" si="23"/>
        <v>173.81390000000002</v>
      </c>
      <c r="L60" s="2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18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3" width="11.7109375" style="0" customWidth="1"/>
  </cols>
  <sheetData>
    <row r="1" spans="2:4" ht="12.75">
      <c r="B1" s="23"/>
      <c r="C1" s="19"/>
      <c r="D1" s="24"/>
    </row>
    <row r="2" spans="2:30" ht="12.75">
      <c r="B2" s="19"/>
      <c r="C2" s="62" t="s">
        <v>20</v>
      </c>
      <c r="D2" s="63"/>
      <c r="E2" s="28" t="s">
        <v>21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75">
      <c r="A3" s="29" t="s">
        <v>7</v>
      </c>
      <c r="B3" s="30" t="s">
        <v>4</v>
      </c>
      <c r="C3" s="30" t="s">
        <v>3</v>
      </c>
      <c r="D3" s="32" t="s">
        <v>5</v>
      </c>
      <c r="E3" s="31">
        <v>5</v>
      </c>
      <c r="F3" s="31">
        <v>6</v>
      </c>
      <c r="G3" s="31">
        <v>7</v>
      </c>
      <c r="H3" s="31">
        <v>8</v>
      </c>
      <c r="I3" s="31">
        <v>9</v>
      </c>
      <c r="J3" s="31">
        <v>10</v>
      </c>
      <c r="K3" s="31">
        <v>11</v>
      </c>
      <c r="L3" s="31">
        <v>12</v>
      </c>
      <c r="M3" s="31">
        <v>13</v>
      </c>
      <c r="N3" s="31">
        <v>14</v>
      </c>
      <c r="O3" s="31">
        <v>15</v>
      </c>
      <c r="P3" s="31">
        <v>16</v>
      </c>
      <c r="Q3" s="31">
        <v>17</v>
      </c>
      <c r="R3" s="31">
        <v>18</v>
      </c>
      <c r="S3" s="31">
        <v>19</v>
      </c>
      <c r="T3" s="31">
        <v>20</v>
      </c>
      <c r="U3" s="31">
        <v>21</v>
      </c>
      <c r="V3" s="31">
        <v>22</v>
      </c>
      <c r="W3" s="31">
        <v>23</v>
      </c>
      <c r="X3" s="31">
        <v>24</v>
      </c>
      <c r="Y3" s="31">
        <v>25</v>
      </c>
      <c r="Z3" s="31">
        <v>26</v>
      </c>
      <c r="AA3" s="31">
        <v>27</v>
      </c>
      <c r="AB3" s="31">
        <v>28</v>
      </c>
      <c r="AC3" s="31">
        <v>29</v>
      </c>
      <c r="AD3" s="31">
        <v>30</v>
      </c>
    </row>
    <row r="4" spans="1:30" ht="12.75">
      <c r="A4" s="9">
        <v>8001</v>
      </c>
      <c r="B4" s="20">
        <v>15</v>
      </c>
      <c r="C4" s="33">
        <f aca="true" t="shared" si="0" ref="C4:C21">(B4/40*C$9^2)^0.5</f>
        <v>0.06123724356957946</v>
      </c>
      <c r="D4" s="25">
        <f>C4*3785</f>
        <v>231.78296691085825</v>
      </c>
      <c r="E4" s="4">
        <f aca="true" t="shared" si="1" ref="E4:T4">$D4*1.2/E$3/3.785/2.47*0.62</f>
        <v>3.689110057956851</v>
      </c>
      <c r="F4" s="4">
        <f t="shared" si="1"/>
        <v>3.074258381630709</v>
      </c>
      <c r="G4" s="4">
        <f t="shared" si="1"/>
        <v>2.6350786128263226</v>
      </c>
      <c r="H4" s="4">
        <f t="shared" si="1"/>
        <v>2.3056937862230322</v>
      </c>
      <c r="I4" s="4">
        <f t="shared" si="1"/>
        <v>2.0495055877538064</v>
      </c>
      <c r="J4" s="4">
        <f t="shared" si="1"/>
        <v>1.8445550289784256</v>
      </c>
      <c r="K4" s="4">
        <f t="shared" si="1"/>
        <v>1.676868208162205</v>
      </c>
      <c r="L4" s="4">
        <f t="shared" si="1"/>
        <v>1.5371291908153546</v>
      </c>
      <c r="M4" s="4">
        <f t="shared" si="1"/>
        <v>1.4188884838295583</v>
      </c>
      <c r="N4" s="4">
        <f t="shared" si="1"/>
        <v>1.3175393064131613</v>
      </c>
      <c r="O4" s="4">
        <f t="shared" si="1"/>
        <v>1.2297033526522838</v>
      </c>
      <c r="P4" s="4">
        <f t="shared" si="1"/>
        <v>1.1528468931115161</v>
      </c>
      <c r="Q4" s="4">
        <f t="shared" si="1"/>
        <v>1.085032369987309</v>
      </c>
      <c r="R4" s="4">
        <f t="shared" si="1"/>
        <v>1.0247527938769032</v>
      </c>
      <c r="S4" s="4">
        <f t="shared" si="1"/>
        <v>0.9708184363044343</v>
      </c>
      <c r="T4" s="4">
        <f t="shared" si="1"/>
        <v>0.9222775144892128</v>
      </c>
      <c r="U4" s="4">
        <f aca="true" t="shared" si="2" ref="F4:AD8">$D4*1.2/U$3/3.785/2.47*0.62</f>
        <v>0.878359537608774</v>
      </c>
      <c r="V4" s="4">
        <f t="shared" si="2"/>
        <v>0.8384341040811025</v>
      </c>
      <c r="W4" s="4">
        <f t="shared" si="2"/>
        <v>0.8019804473819241</v>
      </c>
      <c r="X4" s="4">
        <f t="shared" si="2"/>
        <v>0.7685645954076773</v>
      </c>
      <c r="Y4" s="4">
        <f t="shared" si="2"/>
        <v>0.7378220115913703</v>
      </c>
      <c r="Z4" s="4">
        <f t="shared" si="2"/>
        <v>0.7094442419147792</v>
      </c>
      <c r="AA4" s="4">
        <f t="shared" si="2"/>
        <v>0.6831685292512686</v>
      </c>
      <c r="AB4" s="4">
        <f t="shared" si="2"/>
        <v>0.6587696532065807</v>
      </c>
      <c r="AC4" s="4">
        <f t="shared" si="2"/>
        <v>0.6360534582684227</v>
      </c>
      <c r="AD4" s="4">
        <f t="shared" si="2"/>
        <v>0.6148516763261419</v>
      </c>
    </row>
    <row r="5" spans="1:30" ht="12.75">
      <c r="A5" s="9"/>
      <c r="B5" s="20">
        <v>20</v>
      </c>
      <c r="C5" s="33">
        <f t="shared" si="0"/>
        <v>0.07071067811865477</v>
      </c>
      <c r="D5" s="25">
        <f>C5*3785</f>
        <v>267.6399166791083</v>
      </c>
      <c r="E5" s="4">
        <f aca="true" t="shared" si="3" ref="E5:E28">$D5*1.2/E$3/3.785/2.47*0.62</f>
        <v>4.259817370063088</v>
      </c>
      <c r="F5" s="4">
        <f t="shared" si="2"/>
        <v>3.549847808385907</v>
      </c>
      <c r="G5" s="4">
        <f t="shared" si="2"/>
        <v>3.042726692902206</v>
      </c>
      <c r="H5" s="4">
        <f t="shared" si="2"/>
        <v>2.6623858562894305</v>
      </c>
      <c r="I5" s="4">
        <f t="shared" si="2"/>
        <v>2.3665652055906046</v>
      </c>
      <c r="J5" s="4">
        <f t="shared" si="2"/>
        <v>2.129908685031544</v>
      </c>
      <c r="K5" s="4">
        <f t="shared" si="2"/>
        <v>1.9362806227559495</v>
      </c>
      <c r="L5" s="4">
        <f t="shared" si="2"/>
        <v>1.7749239041929534</v>
      </c>
      <c r="M5" s="4">
        <f t="shared" si="2"/>
        <v>1.6383912961781109</v>
      </c>
      <c r="N5" s="4">
        <f t="shared" si="2"/>
        <v>1.521363346451103</v>
      </c>
      <c r="O5" s="4">
        <f t="shared" si="2"/>
        <v>1.4199391233543628</v>
      </c>
      <c r="P5" s="4">
        <f t="shared" si="2"/>
        <v>1.3311929281447152</v>
      </c>
      <c r="Q5" s="4">
        <f t="shared" si="2"/>
        <v>1.252887461783261</v>
      </c>
      <c r="R5" s="4">
        <f t="shared" si="2"/>
        <v>1.1832826027953023</v>
      </c>
      <c r="S5" s="4">
        <f t="shared" si="2"/>
        <v>1.1210045710692338</v>
      </c>
      <c r="T5" s="4">
        <f t="shared" si="2"/>
        <v>1.064954342515772</v>
      </c>
      <c r="U5" s="4">
        <f t="shared" si="2"/>
        <v>1.0142422309674022</v>
      </c>
      <c r="V5" s="4">
        <f t="shared" si="2"/>
        <v>0.9681403113779747</v>
      </c>
      <c r="W5" s="4">
        <f t="shared" si="2"/>
        <v>0.9260472543615409</v>
      </c>
      <c r="X5" s="4">
        <f t="shared" si="2"/>
        <v>0.8874619520964767</v>
      </c>
      <c r="Y5" s="4">
        <f t="shared" si="2"/>
        <v>0.8519634740126175</v>
      </c>
      <c r="Z5" s="4">
        <f t="shared" si="2"/>
        <v>0.8191956480890554</v>
      </c>
      <c r="AA5" s="4">
        <f t="shared" si="2"/>
        <v>0.7888550685302015</v>
      </c>
      <c r="AB5" s="4">
        <f t="shared" si="2"/>
        <v>0.7606816732255515</v>
      </c>
      <c r="AC5" s="4">
        <f t="shared" si="2"/>
        <v>0.7344512707005323</v>
      </c>
      <c r="AD5" s="4">
        <f t="shared" si="2"/>
        <v>0.7099695616771814</v>
      </c>
    </row>
    <row r="6" spans="1:30" ht="12.75">
      <c r="A6" s="9"/>
      <c r="B6" s="20">
        <v>25</v>
      </c>
      <c r="C6" s="33">
        <f t="shared" si="0"/>
        <v>0.07905694150420949</v>
      </c>
      <c r="D6" s="25">
        <f>C6*3785</f>
        <v>299.2305235934329</v>
      </c>
      <c r="E6" s="4">
        <f t="shared" si="3"/>
        <v>4.7626206055977205</v>
      </c>
      <c r="F6" s="4">
        <f t="shared" si="2"/>
        <v>3.9688505046647666</v>
      </c>
      <c r="G6" s="4">
        <f t="shared" si="2"/>
        <v>3.401871861141229</v>
      </c>
      <c r="H6" s="4">
        <f t="shared" si="2"/>
        <v>2.976637878498575</v>
      </c>
      <c r="I6" s="4">
        <f t="shared" si="2"/>
        <v>2.6459003364431783</v>
      </c>
      <c r="J6" s="4">
        <f t="shared" si="2"/>
        <v>2.3813103027988602</v>
      </c>
      <c r="K6" s="4">
        <f t="shared" si="2"/>
        <v>2.1648275479989634</v>
      </c>
      <c r="L6" s="4">
        <f t="shared" si="2"/>
        <v>1.9844252523323833</v>
      </c>
      <c r="M6" s="4">
        <f t="shared" si="2"/>
        <v>1.8317771559991234</v>
      </c>
      <c r="N6" s="4">
        <f t="shared" si="2"/>
        <v>1.7009359305706144</v>
      </c>
      <c r="O6" s="4">
        <f t="shared" si="2"/>
        <v>1.5875402018659068</v>
      </c>
      <c r="P6" s="4">
        <f t="shared" si="2"/>
        <v>1.4883189392492875</v>
      </c>
      <c r="Q6" s="4">
        <f t="shared" si="2"/>
        <v>1.4007707663522706</v>
      </c>
      <c r="R6" s="4">
        <f t="shared" si="2"/>
        <v>1.3229501682215892</v>
      </c>
      <c r="S6" s="4">
        <f t="shared" si="2"/>
        <v>1.2533212119994</v>
      </c>
      <c r="T6" s="4">
        <f t="shared" si="2"/>
        <v>1.1906551513994301</v>
      </c>
      <c r="U6" s="4">
        <f t="shared" si="2"/>
        <v>1.1339572870470762</v>
      </c>
      <c r="V6" s="4">
        <f t="shared" si="2"/>
        <v>1.0824137739994817</v>
      </c>
      <c r="W6" s="4">
        <f t="shared" si="2"/>
        <v>1.0353523055647218</v>
      </c>
      <c r="X6" s="4">
        <f t="shared" si="2"/>
        <v>0.9922126261661917</v>
      </c>
      <c r="Y6" s="4">
        <f t="shared" si="2"/>
        <v>0.9525241211195441</v>
      </c>
      <c r="Z6" s="4">
        <f t="shared" si="2"/>
        <v>0.9158885779995617</v>
      </c>
      <c r="AA6" s="4">
        <f t="shared" si="2"/>
        <v>0.8819667788143928</v>
      </c>
      <c r="AB6" s="4">
        <f t="shared" si="2"/>
        <v>0.8504679652853072</v>
      </c>
      <c r="AC6" s="4">
        <f t="shared" si="2"/>
        <v>0.821141483723745</v>
      </c>
      <c r="AD6" s="4">
        <f t="shared" si="2"/>
        <v>0.7937701009329534</v>
      </c>
    </row>
    <row r="7" spans="1:30" ht="12.75">
      <c r="A7" s="9"/>
      <c r="B7" s="20">
        <v>30</v>
      </c>
      <c r="C7" s="33">
        <f t="shared" si="0"/>
        <v>0.08660254037844388</v>
      </c>
      <c r="D7" s="25">
        <f>C7*3785</f>
        <v>327.7906153324101</v>
      </c>
      <c r="E7" s="4">
        <f t="shared" si="3"/>
        <v>5.2171894770495735</v>
      </c>
      <c r="F7" s="4">
        <f t="shared" si="2"/>
        <v>4.347657897541311</v>
      </c>
      <c r="G7" s="4">
        <f t="shared" si="2"/>
        <v>3.7265639121782668</v>
      </c>
      <c r="H7" s="4">
        <f t="shared" si="2"/>
        <v>3.2607434231559833</v>
      </c>
      <c r="I7" s="4">
        <f t="shared" si="2"/>
        <v>2.8984385983608743</v>
      </c>
      <c r="J7" s="4">
        <f t="shared" si="2"/>
        <v>2.6085947385247867</v>
      </c>
      <c r="K7" s="4">
        <f t="shared" si="2"/>
        <v>2.3714497622952604</v>
      </c>
      <c r="L7" s="4">
        <f t="shared" si="2"/>
        <v>2.1738289487706557</v>
      </c>
      <c r="M7" s="4">
        <f t="shared" si="2"/>
        <v>2.006611337326759</v>
      </c>
      <c r="N7" s="4">
        <f t="shared" si="2"/>
        <v>1.8632819560891334</v>
      </c>
      <c r="O7" s="4">
        <f t="shared" si="2"/>
        <v>1.7390631590165244</v>
      </c>
      <c r="P7" s="4">
        <f t="shared" si="2"/>
        <v>1.6303717115779917</v>
      </c>
      <c r="Q7" s="4">
        <f t="shared" si="2"/>
        <v>1.5344674932498747</v>
      </c>
      <c r="R7" s="4">
        <f t="shared" si="2"/>
        <v>1.4492192991804371</v>
      </c>
      <c r="S7" s="4">
        <f t="shared" si="2"/>
        <v>1.372944599223572</v>
      </c>
      <c r="T7" s="4">
        <f t="shared" si="2"/>
        <v>1.3042973692623934</v>
      </c>
      <c r="U7" s="4">
        <f t="shared" si="2"/>
        <v>1.242187970726089</v>
      </c>
      <c r="V7" s="4">
        <f t="shared" si="2"/>
        <v>1.1857248811476302</v>
      </c>
      <c r="W7" s="4">
        <f t="shared" si="2"/>
        <v>1.1341716254455594</v>
      </c>
      <c r="X7" s="4">
        <f t="shared" si="2"/>
        <v>1.0869144743853278</v>
      </c>
      <c r="Y7" s="4">
        <f t="shared" si="2"/>
        <v>1.0434378954099148</v>
      </c>
      <c r="Z7" s="4">
        <f t="shared" si="2"/>
        <v>1.0033056686633794</v>
      </c>
      <c r="AA7" s="4">
        <f t="shared" si="2"/>
        <v>0.9661461994536247</v>
      </c>
      <c r="AB7" s="4">
        <f t="shared" si="2"/>
        <v>0.9316409780445667</v>
      </c>
      <c r="AC7" s="4">
        <f t="shared" si="2"/>
        <v>0.8995154270775126</v>
      </c>
      <c r="AD7" s="4">
        <f t="shared" si="2"/>
        <v>0.8695315795082622</v>
      </c>
    </row>
    <row r="8" spans="1:30" ht="12.75">
      <c r="A8" s="9"/>
      <c r="B8" s="20">
        <v>35</v>
      </c>
      <c r="C8" s="33">
        <f t="shared" si="0"/>
        <v>0.09354143466934854</v>
      </c>
      <c r="D8" s="25">
        <f>C8*3785</f>
        <v>354.0543302234842</v>
      </c>
      <c r="E8" s="4">
        <f t="shared" si="3"/>
        <v>5.635208695870064</v>
      </c>
      <c r="F8" s="4">
        <f t="shared" si="2"/>
        <v>4.696007246558387</v>
      </c>
      <c r="G8" s="4">
        <f t="shared" si="2"/>
        <v>4.025149068478618</v>
      </c>
      <c r="H8" s="4">
        <f t="shared" si="2"/>
        <v>3.5220054349187904</v>
      </c>
      <c r="I8" s="4">
        <f t="shared" si="2"/>
        <v>3.130671497705592</v>
      </c>
      <c r="J8" s="4">
        <f t="shared" si="2"/>
        <v>2.817604347935032</v>
      </c>
      <c r="K8" s="4">
        <f t="shared" si="2"/>
        <v>2.561458498122757</v>
      </c>
      <c r="L8" s="4">
        <f t="shared" si="2"/>
        <v>2.3480036232791934</v>
      </c>
      <c r="M8" s="4">
        <f t="shared" si="2"/>
        <v>2.167387959950025</v>
      </c>
      <c r="N8" s="4">
        <f t="shared" si="2"/>
        <v>2.012574534239309</v>
      </c>
      <c r="O8" s="4">
        <f t="shared" si="2"/>
        <v>1.878402898623355</v>
      </c>
      <c r="P8" s="4">
        <f t="shared" si="2"/>
        <v>1.7610027174593952</v>
      </c>
      <c r="Q8" s="4">
        <f t="shared" si="2"/>
        <v>1.6574143223147249</v>
      </c>
      <c r="R8" s="4">
        <f t="shared" si="2"/>
        <v>1.565335748852796</v>
      </c>
      <c r="S8" s="4">
        <f t="shared" si="2"/>
        <v>1.482949656807912</v>
      </c>
      <c r="T8" s="4">
        <f t="shared" si="2"/>
        <v>1.408802173967516</v>
      </c>
      <c r="U8" s="4">
        <f t="shared" si="2"/>
        <v>1.341716356159539</v>
      </c>
      <c r="V8" s="4">
        <f t="shared" si="2"/>
        <v>1.2807292490613784</v>
      </c>
      <c r="W8" s="4">
        <f t="shared" si="2"/>
        <v>1.2250453686674054</v>
      </c>
      <c r="X8" s="4">
        <f t="shared" si="2"/>
        <v>1.1740018116395967</v>
      </c>
      <c r="Y8" s="4">
        <f t="shared" si="2"/>
        <v>1.127041739174013</v>
      </c>
      <c r="Z8" s="4">
        <f t="shared" si="2"/>
        <v>1.0836939799750125</v>
      </c>
      <c r="AA8" s="4">
        <f t="shared" si="2"/>
        <v>1.0435571659018639</v>
      </c>
      <c r="AB8" s="4">
        <f t="shared" si="2"/>
        <v>1.0062872671196545</v>
      </c>
      <c r="AC8" s="4">
        <f t="shared" si="2"/>
        <v>0.9715877061844939</v>
      </c>
      <c r="AD8" s="4">
        <f t="shared" si="2"/>
        <v>0.9392014493116775</v>
      </c>
    </row>
    <row r="9" spans="1:30" ht="12.75">
      <c r="A9" s="9"/>
      <c r="B9" s="21">
        <f>40*C9^2/C$9^2</f>
        <v>40</v>
      </c>
      <c r="C9" s="34">
        <v>0.1</v>
      </c>
      <c r="D9" s="26">
        <f aca="true" t="shared" si="4" ref="D9:D26">C9*3785</f>
        <v>378.5</v>
      </c>
      <c r="E9" s="12">
        <f t="shared" si="3"/>
        <v>6.024291497975708</v>
      </c>
      <c r="F9" s="12">
        <f aca="true" t="shared" si="5" ref="F9:AD19">$D9*1.2/F$3/3.785/2.47*0.62</f>
        <v>5.020242914979757</v>
      </c>
      <c r="G9" s="12">
        <f t="shared" si="5"/>
        <v>4.303065355696934</v>
      </c>
      <c r="H9" s="12">
        <f t="shared" si="5"/>
        <v>3.765182186234817</v>
      </c>
      <c r="I9" s="12">
        <f t="shared" si="5"/>
        <v>3.3468286099865043</v>
      </c>
      <c r="J9" s="12">
        <f t="shared" si="5"/>
        <v>3.012145748987854</v>
      </c>
      <c r="K9" s="12">
        <f t="shared" si="5"/>
        <v>2.7383143172616853</v>
      </c>
      <c r="L9" s="12">
        <f t="shared" si="5"/>
        <v>2.5101214574898787</v>
      </c>
      <c r="M9" s="12">
        <f t="shared" si="5"/>
        <v>2.3170351915291185</v>
      </c>
      <c r="N9" s="12">
        <f t="shared" si="5"/>
        <v>2.151532677848467</v>
      </c>
      <c r="O9" s="12">
        <f t="shared" si="5"/>
        <v>2.0080971659919027</v>
      </c>
      <c r="P9" s="12">
        <f t="shared" si="5"/>
        <v>1.8825910931174086</v>
      </c>
      <c r="Q9" s="12">
        <f t="shared" si="5"/>
        <v>1.7718504405810906</v>
      </c>
      <c r="R9" s="12">
        <f t="shared" si="5"/>
        <v>1.6734143049932522</v>
      </c>
      <c r="S9" s="12">
        <f t="shared" si="5"/>
        <v>1.5853398678883441</v>
      </c>
      <c r="T9" s="12">
        <f t="shared" si="5"/>
        <v>1.506072874493927</v>
      </c>
      <c r="U9" s="12">
        <f t="shared" si="5"/>
        <v>1.4343551185656447</v>
      </c>
      <c r="V9" s="12">
        <f t="shared" si="5"/>
        <v>1.3691571586308426</v>
      </c>
      <c r="W9" s="12">
        <f t="shared" si="5"/>
        <v>1.3096285865164583</v>
      </c>
      <c r="X9" s="12">
        <f t="shared" si="5"/>
        <v>1.2550607287449393</v>
      </c>
      <c r="Y9" s="12">
        <f t="shared" si="5"/>
        <v>1.2048582995951416</v>
      </c>
      <c r="Z9" s="12">
        <f t="shared" si="5"/>
        <v>1.1585175957645593</v>
      </c>
      <c r="AA9" s="12">
        <f t="shared" si="5"/>
        <v>1.115609536662168</v>
      </c>
      <c r="AB9" s="12">
        <f t="shared" si="5"/>
        <v>1.0757663389242336</v>
      </c>
      <c r="AC9" s="12">
        <f t="shared" si="5"/>
        <v>1.038670947926846</v>
      </c>
      <c r="AD9" s="12">
        <f t="shared" si="5"/>
        <v>1.0040485829959513</v>
      </c>
    </row>
    <row r="10" spans="1:30" ht="12.75">
      <c r="A10" s="9"/>
      <c r="B10" s="20">
        <v>45</v>
      </c>
      <c r="C10" s="33">
        <f t="shared" si="0"/>
        <v>0.10606601717798214</v>
      </c>
      <c r="D10" s="25">
        <f t="shared" si="4"/>
        <v>401.4598750186624</v>
      </c>
      <c r="E10" s="4">
        <f t="shared" si="3"/>
        <v>6.3897260550946315</v>
      </c>
      <c r="F10" s="4">
        <f t="shared" si="5"/>
        <v>5.32477171257886</v>
      </c>
      <c r="G10" s="4">
        <f t="shared" si="5"/>
        <v>4.5640900393533075</v>
      </c>
      <c r="H10" s="4">
        <f t="shared" si="5"/>
        <v>3.9935787844341446</v>
      </c>
      <c r="I10" s="4">
        <f t="shared" si="5"/>
        <v>3.549847808385906</v>
      </c>
      <c r="J10" s="4">
        <f t="shared" si="5"/>
        <v>3.1948630275473158</v>
      </c>
      <c r="K10" s="4">
        <f t="shared" si="5"/>
        <v>2.904420934133923</v>
      </c>
      <c r="L10" s="4">
        <f t="shared" si="5"/>
        <v>2.66238585628943</v>
      </c>
      <c r="M10" s="4">
        <f t="shared" si="5"/>
        <v>2.457586944267166</v>
      </c>
      <c r="N10" s="4">
        <f t="shared" si="5"/>
        <v>2.2820450196766537</v>
      </c>
      <c r="O10" s="4">
        <f t="shared" si="5"/>
        <v>2.1299086850315434</v>
      </c>
      <c r="P10" s="4">
        <f t="shared" si="5"/>
        <v>1.9967893922170723</v>
      </c>
      <c r="Q10" s="4">
        <f t="shared" si="5"/>
        <v>1.8793311926748915</v>
      </c>
      <c r="R10" s="4">
        <f t="shared" si="5"/>
        <v>1.774923904192953</v>
      </c>
      <c r="S10" s="4">
        <f t="shared" si="5"/>
        <v>1.6815068566038505</v>
      </c>
      <c r="T10" s="4">
        <f t="shared" si="5"/>
        <v>1.5974315137736579</v>
      </c>
      <c r="U10" s="4">
        <f t="shared" si="5"/>
        <v>1.5213633464511027</v>
      </c>
      <c r="V10" s="4">
        <f t="shared" si="5"/>
        <v>1.4522104670669616</v>
      </c>
      <c r="W10" s="4">
        <f t="shared" si="5"/>
        <v>1.3890708815423112</v>
      </c>
      <c r="X10" s="4">
        <f t="shared" si="5"/>
        <v>1.331192928144715</v>
      </c>
      <c r="Y10" s="4">
        <f t="shared" si="5"/>
        <v>1.2779452110189262</v>
      </c>
      <c r="Z10" s="4">
        <f t="shared" si="5"/>
        <v>1.228793472133583</v>
      </c>
      <c r="AA10" s="4">
        <f t="shared" si="5"/>
        <v>1.1832826027953018</v>
      </c>
      <c r="AB10" s="4">
        <f t="shared" si="5"/>
        <v>1.1410225098383269</v>
      </c>
      <c r="AC10" s="4">
        <f t="shared" si="5"/>
        <v>1.1016769060507985</v>
      </c>
      <c r="AD10" s="4">
        <f t="shared" si="5"/>
        <v>1.0649543425157717</v>
      </c>
    </row>
    <row r="11" spans="1:30" ht="12.75">
      <c r="A11" s="9"/>
      <c r="B11" s="20">
        <v>50</v>
      </c>
      <c r="C11" s="33">
        <f t="shared" si="0"/>
        <v>0.1118033988749895</v>
      </c>
      <c r="D11" s="25">
        <f t="shared" si="4"/>
        <v>423.17586474183526</v>
      </c>
      <c r="E11" s="4">
        <f t="shared" si="3"/>
        <v>6.73536265287386</v>
      </c>
      <c r="F11" s="4">
        <f aca="true" t="shared" si="6" ref="F11:T11">$D11*1.2/F$3/3.785/2.47*0.62</f>
        <v>5.6128022107282165</v>
      </c>
      <c r="G11" s="4">
        <f t="shared" si="6"/>
        <v>4.810973323481329</v>
      </c>
      <c r="H11" s="4">
        <f t="shared" si="6"/>
        <v>4.209601658046163</v>
      </c>
      <c r="I11" s="4">
        <f t="shared" si="6"/>
        <v>3.741868140485478</v>
      </c>
      <c r="J11" s="4">
        <f t="shared" si="6"/>
        <v>3.36768132643693</v>
      </c>
      <c r="K11" s="4">
        <f t="shared" si="6"/>
        <v>3.0615284785790275</v>
      </c>
      <c r="L11" s="4">
        <f t="shared" si="6"/>
        <v>2.8064011053641083</v>
      </c>
      <c r="M11" s="4">
        <f t="shared" si="6"/>
        <v>2.590524097259177</v>
      </c>
      <c r="N11" s="4">
        <f t="shared" si="6"/>
        <v>2.4054866617406643</v>
      </c>
      <c r="O11" s="4">
        <f t="shared" si="6"/>
        <v>2.245120884291287</v>
      </c>
      <c r="P11" s="4">
        <f t="shared" si="6"/>
        <v>2.1048008290230813</v>
      </c>
      <c r="Q11" s="4">
        <f t="shared" si="6"/>
        <v>1.9809890155511352</v>
      </c>
      <c r="R11" s="4">
        <f t="shared" si="6"/>
        <v>1.870934070242739</v>
      </c>
      <c r="S11" s="4">
        <f t="shared" si="6"/>
        <v>1.7724638560194372</v>
      </c>
      <c r="T11" s="4">
        <f t="shared" si="6"/>
        <v>1.683840663218465</v>
      </c>
      <c r="U11" s="4">
        <f t="shared" si="5"/>
        <v>1.6036577744937763</v>
      </c>
      <c r="V11" s="4">
        <f t="shared" si="5"/>
        <v>1.5307642392895138</v>
      </c>
      <c r="W11" s="4">
        <f t="shared" si="5"/>
        <v>1.4642092723638827</v>
      </c>
      <c r="X11" s="4">
        <f t="shared" si="5"/>
        <v>1.4032005526820541</v>
      </c>
      <c r="Y11" s="4">
        <f t="shared" si="5"/>
        <v>1.347072530574772</v>
      </c>
      <c r="Z11" s="4">
        <f t="shared" si="5"/>
        <v>1.2952620486295885</v>
      </c>
      <c r="AA11" s="4">
        <f t="shared" si="5"/>
        <v>1.247289380161826</v>
      </c>
      <c r="AB11" s="4">
        <f t="shared" si="5"/>
        <v>1.2027433308703321</v>
      </c>
      <c r="AC11" s="4">
        <f t="shared" si="5"/>
        <v>1.1612694229092864</v>
      </c>
      <c r="AD11" s="4">
        <f t="shared" si="5"/>
        <v>1.1225604421456434</v>
      </c>
    </row>
    <row r="12" spans="1:30" ht="12.75">
      <c r="A12" s="9"/>
      <c r="B12" s="20">
        <v>55</v>
      </c>
      <c r="C12" s="33">
        <f t="shared" si="0"/>
        <v>0.11726039399558574</v>
      </c>
      <c r="D12" s="25">
        <f t="shared" si="4"/>
        <v>443.83059127329204</v>
      </c>
      <c r="E12" s="4">
        <f t="shared" si="3"/>
        <v>7.06410794596889</v>
      </c>
      <c r="F12" s="4">
        <f t="shared" si="5"/>
        <v>5.886756621640741</v>
      </c>
      <c r="G12" s="4">
        <f t="shared" si="5"/>
        <v>5.0457913899777775</v>
      </c>
      <c r="H12" s="4">
        <f t="shared" si="5"/>
        <v>4.415067466230556</v>
      </c>
      <c r="I12" s="4">
        <f t="shared" si="5"/>
        <v>3.9245044144271604</v>
      </c>
      <c r="J12" s="4">
        <f t="shared" si="5"/>
        <v>3.532053972984445</v>
      </c>
      <c r="K12" s="4">
        <f t="shared" si="5"/>
        <v>3.2109581572585864</v>
      </c>
      <c r="L12" s="4">
        <f t="shared" si="5"/>
        <v>2.9433783108203704</v>
      </c>
      <c r="M12" s="4">
        <f t="shared" si="5"/>
        <v>2.7169645946034193</v>
      </c>
      <c r="N12" s="4">
        <f t="shared" si="5"/>
        <v>2.5228956949888888</v>
      </c>
      <c r="O12" s="4">
        <f t="shared" si="5"/>
        <v>2.354702648656296</v>
      </c>
      <c r="P12" s="4">
        <f t="shared" si="5"/>
        <v>2.207533733115278</v>
      </c>
      <c r="Q12" s="4">
        <f t="shared" si="5"/>
        <v>2.0776788076379087</v>
      </c>
      <c r="R12" s="4">
        <f t="shared" si="5"/>
        <v>1.9622522072135802</v>
      </c>
      <c r="S12" s="4">
        <f t="shared" si="5"/>
        <v>1.8589757752549707</v>
      </c>
      <c r="T12" s="4">
        <f t="shared" si="5"/>
        <v>1.7660269864922225</v>
      </c>
      <c r="U12" s="4">
        <f t="shared" si="5"/>
        <v>1.681930463325926</v>
      </c>
      <c r="V12" s="4">
        <f t="shared" si="5"/>
        <v>1.6054790786292932</v>
      </c>
      <c r="W12" s="4">
        <f t="shared" si="5"/>
        <v>1.5356756404280194</v>
      </c>
      <c r="X12" s="4">
        <f t="shared" si="5"/>
        <v>1.4716891554101852</v>
      </c>
      <c r="Y12" s="4">
        <f t="shared" si="5"/>
        <v>1.4128215891937779</v>
      </c>
      <c r="Z12" s="4">
        <f t="shared" si="5"/>
        <v>1.3584822973017097</v>
      </c>
      <c r="AA12" s="4">
        <f t="shared" si="5"/>
        <v>1.3081681381423869</v>
      </c>
      <c r="AB12" s="4">
        <f t="shared" si="5"/>
        <v>1.2614478474944444</v>
      </c>
      <c r="AC12" s="4">
        <f t="shared" si="5"/>
        <v>1.2179496458567052</v>
      </c>
      <c r="AD12" s="4">
        <f t="shared" si="5"/>
        <v>1.177351324328148</v>
      </c>
    </row>
    <row r="13" spans="1:30" ht="12.75">
      <c r="A13" s="9"/>
      <c r="B13" s="20">
        <v>60</v>
      </c>
      <c r="C13" s="33">
        <f t="shared" si="0"/>
        <v>0.12247448713915891</v>
      </c>
      <c r="D13" s="25">
        <f t="shared" si="4"/>
        <v>463.5659338217165</v>
      </c>
      <c r="E13" s="4">
        <f t="shared" si="3"/>
        <v>7.378220115913702</v>
      </c>
      <c r="F13" s="4">
        <f t="shared" si="5"/>
        <v>6.148516763261418</v>
      </c>
      <c r="G13" s="4">
        <f t="shared" si="5"/>
        <v>5.270157225652645</v>
      </c>
      <c r="H13" s="4">
        <f t="shared" si="5"/>
        <v>4.6113875724460645</v>
      </c>
      <c r="I13" s="4">
        <f t="shared" si="5"/>
        <v>4.099011175507613</v>
      </c>
      <c r="J13" s="4">
        <f t="shared" si="5"/>
        <v>3.689110057956851</v>
      </c>
      <c r="K13" s="4">
        <f t="shared" si="5"/>
        <v>3.35373641632441</v>
      </c>
      <c r="L13" s="4">
        <f t="shared" si="5"/>
        <v>3.074258381630709</v>
      </c>
      <c r="M13" s="4">
        <f t="shared" si="5"/>
        <v>2.8377769676591167</v>
      </c>
      <c r="N13" s="4">
        <f t="shared" si="5"/>
        <v>2.6350786128263226</v>
      </c>
      <c r="O13" s="4">
        <f t="shared" si="5"/>
        <v>2.4594067053045676</v>
      </c>
      <c r="P13" s="4">
        <f t="shared" si="5"/>
        <v>2.3056937862230322</v>
      </c>
      <c r="Q13" s="4">
        <f t="shared" si="5"/>
        <v>2.170064739974618</v>
      </c>
      <c r="R13" s="4">
        <f t="shared" si="5"/>
        <v>2.0495055877538064</v>
      </c>
      <c r="S13" s="4">
        <f t="shared" si="5"/>
        <v>1.9416368726088686</v>
      </c>
      <c r="T13" s="4">
        <f t="shared" si="5"/>
        <v>1.8445550289784256</v>
      </c>
      <c r="U13" s="4">
        <f t="shared" si="5"/>
        <v>1.756719075217548</v>
      </c>
      <c r="V13" s="4">
        <f t="shared" si="5"/>
        <v>1.676868208162205</v>
      </c>
      <c r="W13" s="4">
        <f t="shared" si="5"/>
        <v>1.6039608947638482</v>
      </c>
      <c r="X13" s="4">
        <f t="shared" si="5"/>
        <v>1.5371291908153546</v>
      </c>
      <c r="Y13" s="4">
        <f t="shared" si="5"/>
        <v>1.4756440231827406</v>
      </c>
      <c r="Z13" s="4">
        <f t="shared" si="5"/>
        <v>1.4188884838295583</v>
      </c>
      <c r="AA13" s="4">
        <f t="shared" si="5"/>
        <v>1.3663370585025372</v>
      </c>
      <c r="AB13" s="4">
        <f t="shared" si="5"/>
        <v>1.3175393064131613</v>
      </c>
      <c r="AC13" s="4">
        <f t="shared" si="5"/>
        <v>1.2721069165368455</v>
      </c>
      <c r="AD13" s="4">
        <f t="shared" si="5"/>
        <v>1.2297033526522838</v>
      </c>
    </row>
    <row r="14" spans="1:30" ht="12.75">
      <c r="A14" s="9"/>
      <c r="B14" s="20">
        <v>65</v>
      </c>
      <c r="C14" s="33">
        <f t="shared" si="0"/>
        <v>0.12747548783981963</v>
      </c>
      <c r="D14" s="25">
        <f t="shared" si="4"/>
        <v>482.4947214737173</v>
      </c>
      <c r="E14" s="4">
        <f t="shared" si="3"/>
        <v>7.67949497593731</v>
      </c>
      <c r="F14" s="4">
        <f t="shared" si="5"/>
        <v>6.399579146614426</v>
      </c>
      <c r="G14" s="4">
        <f t="shared" si="5"/>
        <v>5.485353554240936</v>
      </c>
      <c r="H14" s="4">
        <f t="shared" si="5"/>
        <v>4.7996843599608185</v>
      </c>
      <c r="I14" s="4">
        <f t="shared" si="5"/>
        <v>4.2663860977429495</v>
      </c>
      <c r="J14" s="4">
        <f t="shared" si="5"/>
        <v>3.839747487968655</v>
      </c>
      <c r="K14" s="4">
        <f t="shared" si="5"/>
        <v>3.4906795345169592</v>
      </c>
      <c r="L14" s="4">
        <f t="shared" si="5"/>
        <v>3.199789573307213</v>
      </c>
      <c r="M14" s="4">
        <f t="shared" si="5"/>
        <v>2.9536519138220423</v>
      </c>
      <c r="N14" s="4">
        <f t="shared" si="5"/>
        <v>2.742676777120468</v>
      </c>
      <c r="O14" s="4">
        <f t="shared" si="5"/>
        <v>2.5598316586457703</v>
      </c>
      <c r="P14" s="4">
        <f t="shared" si="5"/>
        <v>2.3998421799804093</v>
      </c>
      <c r="Q14" s="4">
        <f t="shared" si="5"/>
        <v>2.2586749929227383</v>
      </c>
      <c r="R14" s="4">
        <f t="shared" si="5"/>
        <v>2.1331930488714748</v>
      </c>
      <c r="S14" s="4">
        <f t="shared" si="5"/>
        <v>2.0209197305098185</v>
      </c>
      <c r="T14" s="4">
        <f t="shared" si="5"/>
        <v>1.9198737439843274</v>
      </c>
      <c r="U14" s="4">
        <f t="shared" si="5"/>
        <v>1.8284511847469787</v>
      </c>
      <c r="V14" s="4">
        <f t="shared" si="5"/>
        <v>1.7453397672584796</v>
      </c>
      <c r="W14" s="4">
        <f t="shared" si="5"/>
        <v>1.669455429551589</v>
      </c>
      <c r="X14" s="4">
        <f t="shared" si="5"/>
        <v>1.5998947866536064</v>
      </c>
      <c r="Y14" s="4">
        <f t="shared" si="5"/>
        <v>1.5358989951874622</v>
      </c>
      <c r="Z14" s="4">
        <f t="shared" si="5"/>
        <v>1.4768259569110211</v>
      </c>
      <c r="AA14" s="4">
        <f t="shared" si="5"/>
        <v>1.42212869924765</v>
      </c>
      <c r="AB14" s="4">
        <f t="shared" si="5"/>
        <v>1.371338388560234</v>
      </c>
      <c r="AC14" s="4">
        <f t="shared" si="5"/>
        <v>1.3240508579202257</v>
      </c>
      <c r="AD14" s="4">
        <f t="shared" si="5"/>
        <v>1.2799158293228852</v>
      </c>
    </row>
    <row r="15" spans="1:30" ht="12.75">
      <c r="A15" s="9"/>
      <c r="B15" s="20">
        <v>70</v>
      </c>
      <c r="C15" s="33">
        <f t="shared" si="0"/>
        <v>0.13228756555322954</v>
      </c>
      <c r="D15" s="25">
        <f t="shared" si="4"/>
        <v>500.7084356189738</v>
      </c>
      <c r="E15" s="4">
        <f t="shared" si="3"/>
        <v>7.969388564502248</v>
      </c>
      <c r="F15" s="4">
        <f t="shared" si="5"/>
        <v>6.641157137085207</v>
      </c>
      <c r="G15" s="4">
        <f t="shared" si="5"/>
        <v>5.692420403215891</v>
      </c>
      <c r="H15" s="4">
        <f t="shared" si="5"/>
        <v>4.980867852813905</v>
      </c>
      <c r="I15" s="4">
        <f t="shared" si="5"/>
        <v>4.4274380913901386</v>
      </c>
      <c r="J15" s="4">
        <f t="shared" si="5"/>
        <v>3.984694282251124</v>
      </c>
      <c r="K15" s="4">
        <f t="shared" si="5"/>
        <v>3.6224493475010218</v>
      </c>
      <c r="L15" s="4">
        <f t="shared" si="5"/>
        <v>3.3205785685426035</v>
      </c>
      <c r="M15" s="4">
        <f t="shared" si="5"/>
        <v>3.0651494478854806</v>
      </c>
      <c r="N15" s="4">
        <f t="shared" si="5"/>
        <v>2.8462102016079456</v>
      </c>
      <c r="O15" s="4">
        <f t="shared" si="5"/>
        <v>2.6564628548340825</v>
      </c>
      <c r="P15" s="4">
        <f t="shared" si="5"/>
        <v>2.4904339264069524</v>
      </c>
      <c r="Q15" s="4">
        <f t="shared" si="5"/>
        <v>2.3439378130888966</v>
      </c>
      <c r="R15" s="4">
        <f t="shared" si="5"/>
        <v>2.2137190456950693</v>
      </c>
      <c r="S15" s="4">
        <f t="shared" si="5"/>
        <v>2.097207516974276</v>
      </c>
      <c r="T15" s="4">
        <f t="shared" si="5"/>
        <v>1.992347141125562</v>
      </c>
      <c r="U15" s="4">
        <f t="shared" si="5"/>
        <v>1.8974734677386305</v>
      </c>
      <c r="V15" s="4">
        <f t="shared" si="5"/>
        <v>1.8112246737505109</v>
      </c>
      <c r="W15" s="4">
        <f t="shared" si="5"/>
        <v>1.7324757748917932</v>
      </c>
      <c r="X15" s="4">
        <f t="shared" si="5"/>
        <v>1.6602892842713017</v>
      </c>
      <c r="Y15" s="4">
        <f t="shared" si="5"/>
        <v>1.5938777129004496</v>
      </c>
      <c r="Z15" s="4">
        <f t="shared" si="5"/>
        <v>1.5325747239427403</v>
      </c>
      <c r="AA15" s="4">
        <f t="shared" si="5"/>
        <v>1.475812697130046</v>
      </c>
      <c r="AB15" s="4">
        <f t="shared" si="5"/>
        <v>1.4231051008039728</v>
      </c>
      <c r="AC15" s="4">
        <f t="shared" si="5"/>
        <v>1.3740325111210774</v>
      </c>
      <c r="AD15" s="4">
        <f t="shared" si="5"/>
        <v>1.3282314274170413</v>
      </c>
    </row>
    <row r="16" spans="1:30" ht="12.75">
      <c r="A16" s="9"/>
      <c r="B16" s="20">
        <v>75</v>
      </c>
      <c r="C16" s="33">
        <f t="shared" si="0"/>
        <v>0.13693063937629155</v>
      </c>
      <c r="D16" s="25">
        <f t="shared" si="4"/>
        <v>518.2824700392636</v>
      </c>
      <c r="E16" s="4">
        <f t="shared" si="3"/>
        <v>8.249100866069709</v>
      </c>
      <c r="F16" s="4">
        <f t="shared" si="5"/>
        <v>6.874250721724756</v>
      </c>
      <c r="G16" s="4">
        <f t="shared" si="5"/>
        <v>5.892214904335506</v>
      </c>
      <c r="H16" s="4">
        <f t="shared" si="5"/>
        <v>5.155688041293568</v>
      </c>
      <c r="I16" s="4">
        <f t="shared" si="5"/>
        <v>4.582833814483171</v>
      </c>
      <c r="J16" s="4">
        <f t="shared" si="5"/>
        <v>4.124550433034854</v>
      </c>
      <c r="K16" s="4">
        <f t="shared" si="5"/>
        <v>3.749591302758958</v>
      </c>
      <c r="L16" s="4">
        <f t="shared" si="5"/>
        <v>3.437125360862378</v>
      </c>
      <c r="M16" s="4">
        <f t="shared" si="5"/>
        <v>3.172731102334503</v>
      </c>
      <c r="N16" s="4">
        <f t="shared" si="5"/>
        <v>2.946107452167753</v>
      </c>
      <c r="O16" s="4">
        <f t="shared" si="5"/>
        <v>2.749700288689903</v>
      </c>
      <c r="P16" s="4">
        <f t="shared" si="5"/>
        <v>2.577844020646784</v>
      </c>
      <c r="Q16" s="4">
        <f t="shared" si="5"/>
        <v>2.4262061370793258</v>
      </c>
      <c r="R16" s="4">
        <f t="shared" si="5"/>
        <v>2.2914169072415853</v>
      </c>
      <c r="S16" s="4">
        <f t="shared" si="5"/>
        <v>2.1708160173867657</v>
      </c>
      <c r="T16" s="4">
        <f t="shared" si="5"/>
        <v>2.062275216517427</v>
      </c>
      <c r="U16" s="4">
        <f t="shared" si="5"/>
        <v>1.964071634778502</v>
      </c>
      <c r="V16" s="4">
        <f t="shared" si="5"/>
        <v>1.874795651379479</v>
      </c>
      <c r="W16" s="4">
        <f t="shared" si="5"/>
        <v>1.7932827969716756</v>
      </c>
      <c r="X16" s="4">
        <f t="shared" si="5"/>
        <v>1.718562680431189</v>
      </c>
      <c r="Y16" s="4">
        <f t="shared" si="5"/>
        <v>1.6498201732139417</v>
      </c>
      <c r="Z16" s="4">
        <f t="shared" si="5"/>
        <v>1.5863655511672514</v>
      </c>
      <c r="AA16" s="4">
        <f t="shared" si="5"/>
        <v>1.5276112714943906</v>
      </c>
      <c r="AB16" s="4">
        <f t="shared" si="5"/>
        <v>1.4730537260838765</v>
      </c>
      <c r="AC16" s="4">
        <f t="shared" si="5"/>
        <v>1.4222587700120188</v>
      </c>
      <c r="AD16" s="4">
        <f t="shared" si="5"/>
        <v>1.3748501443449515</v>
      </c>
    </row>
    <row r="17" spans="1:30" ht="12.75">
      <c r="A17" s="9"/>
      <c r="B17" s="20">
        <v>80</v>
      </c>
      <c r="C17" s="33">
        <f t="shared" si="0"/>
        <v>0.14142135623730953</v>
      </c>
      <c r="D17" s="25">
        <f t="shared" si="4"/>
        <v>535.2798333582166</v>
      </c>
      <c r="E17" s="4">
        <f t="shared" si="3"/>
        <v>8.519634740126175</v>
      </c>
      <c r="F17" s="4">
        <f t="shared" si="5"/>
        <v>7.099695616771814</v>
      </c>
      <c r="G17" s="4">
        <f t="shared" si="5"/>
        <v>6.085453385804412</v>
      </c>
      <c r="H17" s="4">
        <f t="shared" si="5"/>
        <v>5.324771712578861</v>
      </c>
      <c r="I17" s="4">
        <f t="shared" si="5"/>
        <v>4.733130411181209</v>
      </c>
      <c r="J17" s="4">
        <f t="shared" si="5"/>
        <v>4.259817370063088</v>
      </c>
      <c r="K17" s="4">
        <f t="shared" si="5"/>
        <v>3.872561245511899</v>
      </c>
      <c r="L17" s="4">
        <f t="shared" si="5"/>
        <v>3.549847808385907</v>
      </c>
      <c r="M17" s="4">
        <f t="shared" si="5"/>
        <v>3.2767825923562217</v>
      </c>
      <c r="N17" s="4">
        <f t="shared" si="5"/>
        <v>3.042726692902206</v>
      </c>
      <c r="O17" s="4">
        <f t="shared" si="5"/>
        <v>2.8398782467087256</v>
      </c>
      <c r="P17" s="4">
        <f t="shared" si="5"/>
        <v>2.6623858562894305</v>
      </c>
      <c r="Q17" s="4">
        <f t="shared" si="5"/>
        <v>2.505774923566522</v>
      </c>
      <c r="R17" s="4">
        <f t="shared" si="5"/>
        <v>2.3665652055906046</v>
      </c>
      <c r="S17" s="4">
        <f t="shared" si="5"/>
        <v>2.2420091421384676</v>
      </c>
      <c r="T17" s="4">
        <f t="shared" si="5"/>
        <v>2.129908685031544</v>
      </c>
      <c r="U17" s="4">
        <f t="shared" si="5"/>
        <v>2.0284844619348044</v>
      </c>
      <c r="V17" s="4">
        <f t="shared" si="5"/>
        <v>1.9362806227559495</v>
      </c>
      <c r="W17" s="4">
        <f t="shared" si="5"/>
        <v>1.8520945087230818</v>
      </c>
      <c r="X17" s="4">
        <f t="shared" si="5"/>
        <v>1.7749239041929534</v>
      </c>
      <c r="Y17" s="4">
        <f t="shared" si="5"/>
        <v>1.703926948025235</v>
      </c>
      <c r="Z17" s="4">
        <f t="shared" si="5"/>
        <v>1.6383912961781109</v>
      </c>
      <c r="AA17" s="4">
        <f t="shared" si="5"/>
        <v>1.577710137060403</v>
      </c>
      <c r="AB17" s="4">
        <f t="shared" si="5"/>
        <v>1.521363346451103</v>
      </c>
      <c r="AC17" s="4">
        <f t="shared" si="5"/>
        <v>1.4689025414010646</v>
      </c>
      <c r="AD17" s="4">
        <f t="shared" si="5"/>
        <v>1.4199391233543628</v>
      </c>
    </row>
    <row r="18" spans="1:30" ht="12.75">
      <c r="A18" s="9"/>
      <c r="B18" s="20">
        <v>85</v>
      </c>
      <c r="C18" s="33">
        <f t="shared" si="0"/>
        <v>0.14577379737113252</v>
      </c>
      <c r="D18" s="25">
        <f t="shared" si="4"/>
        <v>551.7538230497366</v>
      </c>
      <c r="E18" s="4">
        <f t="shared" si="3"/>
        <v>8.781838481305474</v>
      </c>
      <c r="F18" s="4">
        <f t="shared" si="5"/>
        <v>7.318198734421227</v>
      </c>
      <c r="G18" s="4">
        <f t="shared" si="5"/>
        <v>6.272741772361052</v>
      </c>
      <c r="H18" s="4">
        <f t="shared" si="5"/>
        <v>5.48864905081592</v>
      </c>
      <c r="I18" s="4">
        <f t="shared" si="5"/>
        <v>4.878799156280818</v>
      </c>
      <c r="J18" s="4">
        <f t="shared" si="5"/>
        <v>4.390919240652737</v>
      </c>
      <c r="K18" s="4">
        <f t="shared" si="5"/>
        <v>3.99174476422976</v>
      </c>
      <c r="L18" s="4">
        <f t="shared" si="5"/>
        <v>3.6590993672106134</v>
      </c>
      <c r="M18" s="4">
        <f t="shared" si="5"/>
        <v>3.3776301851174897</v>
      </c>
      <c r="N18" s="4">
        <f t="shared" si="5"/>
        <v>3.136370886180526</v>
      </c>
      <c r="O18" s="4">
        <f t="shared" si="5"/>
        <v>2.927279493768491</v>
      </c>
      <c r="P18" s="4">
        <f t="shared" si="5"/>
        <v>2.74432452540796</v>
      </c>
      <c r="Q18" s="4">
        <f t="shared" si="5"/>
        <v>2.5828936709721977</v>
      </c>
      <c r="R18" s="4">
        <f t="shared" si="5"/>
        <v>2.439399578140409</v>
      </c>
      <c r="S18" s="4">
        <f t="shared" si="5"/>
        <v>2.311010126659335</v>
      </c>
      <c r="T18" s="4">
        <f t="shared" si="5"/>
        <v>2.1954596203263685</v>
      </c>
      <c r="U18" s="4">
        <f t="shared" si="5"/>
        <v>2.0909139241203505</v>
      </c>
      <c r="V18" s="4">
        <f t="shared" si="5"/>
        <v>1.99587238211488</v>
      </c>
      <c r="W18" s="4">
        <f t="shared" si="5"/>
        <v>1.909095322022929</v>
      </c>
      <c r="X18" s="4">
        <f t="shared" si="5"/>
        <v>1.8295496836053067</v>
      </c>
      <c r="Y18" s="4">
        <f t="shared" si="5"/>
        <v>1.7563676962610946</v>
      </c>
      <c r="Z18" s="4">
        <f t="shared" si="5"/>
        <v>1.6888150925587448</v>
      </c>
      <c r="AA18" s="4">
        <f t="shared" si="5"/>
        <v>1.6262663854269392</v>
      </c>
      <c r="AB18" s="4">
        <f t="shared" si="5"/>
        <v>1.568185443090263</v>
      </c>
      <c r="AC18" s="4">
        <f t="shared" si="5"/>
        <v>1.514110082983702</v>
      </c>
      <c r="AD18" s="4">
        <f t="shared" si="5"/>
        <v>1.4636397468842455</v>
      </c>
    </row>
    <row r="19" spans="1:30" ht="12.75">
      <c r="A19" s="9"/>
      <c r="B19" s="20">
        <v>90</v>
      </c>
      <c r="C19" s="33">
        <f t="shared" si="0"/>
        <v>0.15000000000000002</v>
      </c>
      <c r="D19" s="25">
        <f t="shared" si="4"/>
        <v>567.7500000000001</v>
      </c>
      <c r="E19" s="4">
        <f t="shared" si="3"/>
        <v>9.036437246963564</v>
      </c>
      <c r="F19" s="4">
        <f t="shared" si="5"/>
        <v>7.530364372469635</v>
      </c>
      <c r="G19" s="4">
        <f t="shared" si="5"/>
        <v>6.454598033545402</v>
      </c>
      <c r="H19" s="4">
        <f t="shared" si="5"/>
        <v>5.647773279352226</v>
      </c>
      <c r="I19" s="4">
        <f t="shared" si="5"/>
        <v>5.020242914979757</v>
      </c>
      <c r="J19" s="4">
        <f t="shared" si="5"/>
        <v>4.518218623481782</v>
      </c>
      <c r="K19" s="4">
        <f t="shared" si="5"/>
        <v>4.107471475892529</v>
      </c>
      <c r="L19" s="4">
        <f t="shared" si="5"/>
        <v>3.7651821862348176</v>
      </c>
      <c r="M19" s="4">
        <f t="shared" si="5"/>
        <v>3.4755527872936787</v>
      </c>
      <c r="N19" s="4">
        <f t="shared" si="5"/>
        <v>3.227299016772701</v>
      </c>
      <c r="O19" s="4">
        <f t="shared" si="5"/>
        <v>3.012145748987854</v>
      </c>
      <c r="P19" s="4">
        <f t="shared" si="5"/>
        <v>2.823886639676113</v>
      </c>
      <c r="Q19" s="4">
        <f t="shared" si="5"/>
        <v>2.657775660871636</v>
      </c>
      <c r="R19" s="4">
        <f t="shared" si="5"/>
        <v>2.5101214574898787</v>
      </c>
      <c r="S19" s="4">
        <f t="shared" si="5"/>
        <v>2.378009801832516</v>
      </c>
      <c r="T19" s="4">
        <f t="shared" si="5"/>
        <v>2.259109311740891</v>
      </c>
      <c r="U19" s="4">
        <f t="shared" si="5"/>
        <v>2.151532677848467</v>
      </c>
      <c r="V19" s="4">
        <f t="shared" si="5"/>
        <v>2.0537357379462646</v>
      </c>
      <c r="W19" s="4">
        <f t="shared" si="5"/>
        <v>1.9644428797746878</v>
      </c>
      <c r="X19" s="4">
        <f t="shared" si="5"/>
        <v>1.8825910931174088</v>
      </c>
      <c r="Y19" s="4">
        <f t="shared" si="5"/>
        <v>1.8072874493927125</v>
      </c>
      <c r="Z19" s="4">
        <f aca="true" t="shared" si="7" ref="F19:AD31">$D19*1.2/Z$3/3.785/2.47*0.62</f>
        <v>1.7377763936468393</v>
      </c>
      <c r="AA19" s="4">
        <f t="shared" si="7"/>
        <v>1.6734143049932522</v>
      </c>
      <c r="AB19" s="4">
        <f t="shared" si="7"/>
        <v>1.6136495083863505</v>
      </c>
      <c r="AC19" s="4">
        <f t="shared" si="7"/>
        <v>1.5580064218902692</v>
      </c>
      <c r="AD19" s="4">
        <f t="shared" si="7"/>
        <v>1.506072874493927</v>
      </c>
    </row>
    <row r="20" spans="1:30" ht="12.75">
      <c r="A20" s="9"/>
      <c r="B20" s="20">
        <v>95</v>
      </c>
      <c r="C20" s="33">
        <f t="shared" si="0"/>
        <v>0.1541103500742244</v>
      </c>
      <c r="D20" s="25">
        <f t="shared" si="4"/>
        <v>583.3076750309394</v>
      </c>
      <c r="E20" s="4">
        <f t="shared" si="3"/>
        <v>9.284056717022102</v>
      </c>
      <c r="F20" s="4">
        <f t="shared" si="7"/>
        <v>7.73671393085175</v>
      </c>
      <c r="G20" s="4">
        <f t="shared" si="7"/>
        <v>6.6314690835872145</v>
      </c>
      <c r="H20" s="4">
        <f t="shared" si="7"/>
        <v>5.802535448138812</v>
      </c>
      <c r="I20" s="4">
        <f t="shared" si="7"/>
        <v>5.1578092872345005</v>
      </c>
      <c r="J20" s="4">
        <f t="shared" si="7"/>
        <v>4.642028358511051</v>
      </c>
      <c r="K20" s="4">
        <f t="shared" si="7"/>
        <v>4.220025780464592</v>
      </c>
      <c r="L20" s="4">
        <f t="shared" si="7"/>
        <v>3.868356965425875</v>
      </c>
      <c r="M20" s="4">
        <f t="shared" si="7"/>
        <v>3.5707910450085003</v>
      </c>
      <c r="N20" s="4">
        <f t="shared" si="7"/>
        <v>3.3157345417936073</v>
      </c>
      <c r="O20" s="4">
        <f t="shared" si="7"/>
        <v>3.0946855723407003</v>
      </c>
      <c r="P20" s="4">
        <f t="shared" si="7"/>
        <v>2.901267724069406</v>
      </c>
      <c r="Q20" s="4">
        <f t="shared" si="7"/>
        <v>2.730604916771206</v>
      </c>
      <c r="R20" s="4">
        <f t="shared" si="7"/>
        <v>2.5789046436172502</v>
      </c>
      <c r="S20" s="4">
        <f t="shared" si="7"/>
        <v>2.4431728202689738</v>
      </c>
      <c r="T20" s="4">
        <f t="shared" si="7"/>
        <v>2.3210141792555254</v>
      </c>
      <c r="U20" s="4">
        <f t="shared" si="7"/>
        <v>2.2104896945290715</v>
      </c>
      <c r="V20" s="4">
        <f t="shared" si="7"/>
        <v>2.110012890232296</v>
      </c>
      <c r="W20" s="4">
        <f t="shared" si="7"/>
        <v>2.018273199352631</v>
      </c>
      <c r="X20" s="4">
        <f t="shared" si="7"/>
        <v>1.9341784827129376</v>
      </c>
      <c r="Y20" s="4">
        <f t="shared" si="7"/>
        <v>1.8568113434044204</v>
      </c>
      <c r="Z20" s="4">
        <f t="shared" si="7"/>
        <v>1.7853955225042502</v>
      </c>
      <c r="AA20" s="4">
        <f t="shared" si="7"/>
        <v>1.7192697624115003</v>
      </c>
      <c r="AB20" s="4">
        <f t="shared" si="7"/>
        <v>1.6578672708968036</v>
      </c>
      <c r="AC20" s="4">
        <f t="shared" si="7"/>
        <v>1.6006994339693277</v>
      </c>
      <c r="AD20" s="4">
        <f t="shared" si="7"/>
        <v>1.5473427861703501</v>
      </c>
    </row>
    <row r="21" spans="1:30" ht="12.75">
      <c r="A21" s="15"/>
      <c r="B21" s="22">
        <v>100</v>
      </c>
      <c r="C21" s="35">
        <f t="shared" si="0"/>
        <v>0.15811388300841897</v>
      </c>
      <c r="D21" s="27">
        <f t="shared" si="4"/>
        <v>598.4610471868658</v>
      </c>
      <c r="E21" s="17">
        <f t="shared" si="3"/>
        <v>9.525241211195441</v>
      </c>
      <c r="F21" s="17">
        <f t="shared" si="7"/>
        <v>7.937701009329533</v>
      </c>
      <c r="G21" s="17">
        <f t="shared" si="7"/>
        <v>6.803743722282458</v>
      </c>
      <c r="H21" s="17">
        <f t="shared" si="7"/>
        <v>5.95327575699715</v>
      </c>
      <c r="I21" s="17">
        <f t="shared" si="7"/>
        <v>5.291800672886357</v>
      </c>
      <c r="J21" s="17">
        <f t="shared" si="7"/>
        <v>4.7626206055977205</v>
      </c>
      <c r="K21" s="17">
        <f t="shared" si="7"/>
        <v>4.329655095997927</v>
      </c>
      <c r="L21" s="17">
        <f t="shared" si="7"/>
        <v>3.9688505046647666</v>
      </c>
      <c r="M21" s="17">
        <f t="shared" si="7"/>
        <v>3.6635543119982468</v>
      </c>
      <c r="N21" s="17">
        <f t="shared" si="7"/>
        <v>3.401871861141229</v>
      </c>
      <c r="O21" s="17">
        <f t="shared" si="7"/>
        <v>3.1750804037318137</v>
      </c>
      <c r="P21" s="17">
        <f t="shared" si="7"/>
        <v>2.976637878498575</v>
      </c>
      <c r="Q21" s="17">
        <f t="shared" si="7"/>
        <v>2.801541532704541</v>
      </c>
      <c r="R21" s="17">
        <f t="shared" si="7"/>
        <v>2.6459003364431783</v>
      </c>
      <c r="S21" s="17">
        <f t="shared" si="7"/>
        <v>2.5066424239988</v>
      </c>
      <c r="T21" s="17">
        <f t="shared" si="7"/>
        <v>2.3813103027988602</v>
      </c>
      <c r="U21" s="17">
        <f t="shared" si="7"/>
        <v>2.2679145740941524</v>
      </c>
      <c r="V21" s="17">
        <f t="shared" si="7"/>
        <v>2.1648275479989634</v>
      </c>
      <c r="W21" s="17">
        <f t="shared" si="7"/>
        <v>2.0707046111294436</v>
      </c>
      <c r="X21" s="17">
        <f t="shared" si="7"/>
        <v>1.9844252523323833</v>
      </c>
      <c r="Y21" s="17">
        <f t="shared" si="7"/>
        <v>1.9050482422390882</v>
      </c>
      <c r="Z21" s="17">
        <f t="shared" si="7"/>
        <v>1.8317771559991234</v>
      </c>
      <c r="AA21" s="17">
        <f t="shared" si="7"/>
        <v>1.7639335576287856</v>
      </c>
      <c r="AB21" s="17">
        <f t="shared" si="7"/>
        <v>1.7009359305706144</v>
      </c>
      <c r="AC21" s="17">
        <f t="shared" si="7"/>
        <v>1.64228296744749</v>
      </c>
      <c r="AD21" s="17">
        <f t="shared" si="7"/>
        <v>1.5875402018659068</v>
      </c>
    </row>
    <row r="22" spans="1:30" ht="12.75">
      <c r="A22" s="9">
        <v>80015</v>
      </c>
      <c r="B22" s="20">
        <v>15</v>
      </c>
      <c r="C22" s="33">
        <f>(B22/40*C$27^2)^0.5</f>
        <v>0.09185586535436918</v>
      </c>
      <c r="D22" s="25">
        <f t="shared" si="4"/>
        <v>347.6744503662874</v>
      </c>
      <c r="E22" s="4">
        <f t="shared" si="3"/>
        <v>5.533665086935277</v>
      </c>
      <c r="F22" s="4">
        <f aca="true" t="shared" si="8" ref="F22:T22">$D22*1.2/F$3/3.785/2.47*0.62</f>
        <v>4.6113875724460645</v>
      </c>
      <c r="G22" s="4">
        <f t="shared" si="8"/>
        <v>3.9526179192394832</v>
      </c>
      <c r="H22" s="4">
        <f t="shared" si="8"/>
        <v>3.458540679334548</v>
      </c>
      <c r="I22" s="4">
        <f t="shared" si="8"/>
        <v>3.074258381630709</v>
      </c>
      <c r="J22" s="4">
        <f t="shared" si="8"/>
        <v>2.7668325434676384</v>
      </c>
      <c r="K22" s="4">
        <f t="shared" si="8"/>
        <v>2.515302312243308</v>
      </c>
      <c r="L22" s="4">
        <f t="shared" si="8"/>
        <v>2.3056937862230322</v>
      </c>
      <c r="M22" s="4">
        <f t="shared" si="8"/>
        <v>2.128332725744337</v>
      </c>
      <c r="N22" s="4">
        <f t="shared" si="8"/>
        <v>1.9763089596197416</v>
      </c>
      <c r="O22" s="4">
        <f t="shared" si="8"/>
        <v>1.8445550289784256</v>
      </c>
      <c r="P22" s="4">
        <f t="shared" si="8"/>
        <v>1.729270339667274</v>
      </c>
      <c r="Q22" s="4">
        <f t="shared" si="8"/>
        <v>1.6275485549809636</v>
      </c>
      <c r="R22" s="4">
        <f t="shared" si="8"/>
        <v>1.5371291908153546</v>
      </c>
      <c r="S22" s="4">
        <f t="shared" si="8"/>
        <v>1.456227654456652</v>
      </c>
      <c r="T22" s="4">
        <f t="shared" si="8"/>
        <v>1.3834162717338192</v>
      </c>
      <c r="U22" s="4">
        <f t="shared" si="7"/>
        <v>1.3175393064131613</v>
      </c>
      <c r="V22" s="4">
        <f t="shared" si="7"/>
        <v>1.257651156121654</v>
      </c>
      <c r="W22" s="4">
        <f t="shared" si="7"/>
        <v>1.202970671072886</v>
      </c>
      <c r="X22" s="4">
        <f t="shared" si="7"/>
        <v>1.1528468931115161</v>
      </c>
      <c r="Y22" s="4">
        <f t="shared" si="7"/>
        <v>1.1067330173870555</v>
      </c>
      <c r="Z22" s="4">
        <f t="shared" si="7"/>
        <v>1.0641663628721685</v>
      </c>
      <c r="AA22" s="4">
        <f t="shared" si="7"/>
        <v>1.0247527938769032</v>
      </c>
      <c r="AB22" s="4">
        <f t="shared" si="7"/>
        <v>0.9881544798098708</v>
      </c>
      <c r="AC22" s="4">
        <f t="shared" si="7"/>
        <v>0.9540801874026339</v>
      </c>
      <c r="AD22" s="4">
        <f t="shared" si="7"/>
        <v>0.9222775144892128</v>
      </c>
    </row>
    <row r="23" spans="1:30" ht="12.75">
      <c r="A23" s="9"/>
      <c r="B23" s="20">
        <v>20</v>
      </c>
      <c r="C23" s="33">
        <f>(B23/40*C$27^2)^0.5</f>
        <v>0.10606601717798213</v>
      </c>
      <c r="D23" s="25">
        <f t="shared" si="4"/>
        <v>401.45987501866233</v>
      </c>
      <c r="E23" s="4">
        <f t="shared" si="3"/>
        <v>6.389726055094629</v>
      </c>
      <c r="F23" s="4">
        <f t="shared" si="7"/>
        <v>5.324771712578859</v>
      </c>
      <c r="G23" s="4">
        <f t="shared" si="7"/>
        <v>4.5640900393533075</v>
      </c>
      <c r="H23" s="4">
        <f t="shared" si="7"/>
        <v>3.9935787844341437</v>
      </c>
      <c r="I23" s="4">
        <f t="shared" si="7"/>
        <v>3.5498478083859055</v>
      </c>
      <c r="J23" s="4">
        <f t="shared" si="7"/>
        <v>3.1948630275473144</v>
      </c>
      <c r="K23" s="4">
        <f t="shared" si="7"/>
        <v>2.904420934133923</v>
      </c>
      <c r="L23" s="4">
        <f t="shared" si="7"/>
        <v>2.6623858562894296</v>
      </c>
      <c r="M23" s="4">
        <f t="shared" si="7"/>
        <v>2.4575869442671654</v>
      </c>
      <c r="N23" s="4">
        <f t="shared" si="7"/>
        <v>2.2820450196766537</v>
      </c>
      <c r="O23" s="4">
        <f t="shared" si="7"/>
        <v>2.1299086850315434</v>
      </c>
      <c r="P23" s="4">
        <f t="shared" si="7"/>
        <v>1.9967893922170719</v>
      </c>
      <c r="Q23" s="4">
        <f t="shared" si="7"/>
        <v>1.879331192674891</v>
      </c>
      <c r="R23" s="4">
        <f t="shared" si="7"/>
        <v>1.7749239041929528</v>
      </c>
      <c r="S23" s="4">
        <f t="shared" si="7"/>
        <v>1.68150685660385</v>
      </c>
      <c r="T23" s="4">
        <f t="shared" si="7"/>
        <v>1.5974315137736572</v>
      </c>
      <c r="U23" s="4">
        <f t="shared" si="7"/>
        <v>1.5213633464511023</v>
      </c>
      <c r="V23" s="4">
        <f t="shared" si="7"/>
        <v>1.4522104670669616</v>
      </c>
      <c r="W23" s="4">
        <f t="shared" si="7"/>
        <v>1.3890708815423112</v>
      </c>
      <c r="X23" s="4">
        <f t="shared" si="7"/>
        <v>1.3311929281447148</v>
      </c>
      <c r="Y23" s="4">
        <f t="shared" si="7"/>
        <v>1.277945211018926</v>
      </c>
      <c r="Z23" s="4">
        <f t="shared" si="7"/>
        <v>1.2287934721335827</v>
      </c>
      <c r="AA23" s="4">
        <f t="shared" si="7"/>
        <v>1.1832826027953018</v>
      </c>
      <c r="AB23" s="4">
        <f t="shared" si="7"/>
        <v>1.1410225098383269</v>
      </c>
      <c r="AC23" s="4">
        <f t="shared" si="7"/>
        <v>1.1016769060507985</v>
      </c>
      <c r="AD23" s="4">
        <f t="shared" si="7"/>
        <v>1.0649543425157717</v>
      </c>
    </row>
    <row r="24" spans="1:30" ht="12.75">
      <c r="A24" s="9"/>
      <c r="B24" s="20">
        <v>25</v>
      </c>
      <c r="C24" s="33">
        <f>(B24/40*C$27^2)^0.5</f>
        <v>0.11858541225631422</v>
      </c>
      <c r="D24" s="25">
        <f t="shared" si="4"/>
        <v>448.84578539014933</v>
      </c>
      <c r="E24" s="4">
        <f t="shared" si="3"/>
        <v>7.143930908396579</v>
      </c>
      <c r="F24" s="4">
        <f t="shared" si="7"/>
        <v>5.95327575699715</v>
      </c>
      <c r="G24" s="4">
        <f t="shared" si="7"/>
        <v>5.102807791711843</v>
      </c>
      <c r="H24" s="4">
        <f t="shared" si="7"/>
        <v>4.464956817747862</v>
      </c>
      <c r="I24" s="4">
        <f t="shared" si="7"/>
        <v>3.9688505046647666</v>
      </c>
      <c r="J24" s="4">
        <f t="shared" si="7"/>
        <v>3.5719654541982897</v>
      </c>
      <c r="K24" s="4">
        <f t="shared" si="7"/>
        <v>3.247241321998445</v>
      </c>
      <c r="L24" s="4">
        <f t="shared" si="7"/>
        <v>2.976637878498575</v>
      </c>
      <c r="M24" s="4">
        <f t="shared" si="7"/>
        <v>2.7476657339986845</v>
      </c>
      <c r="N24" s="4">
        <f t="shared" si="7"/>
        <v>2.5514038958559215</v>
      </c>
      <c r="O24" s="4">
        <f t="shared" si="7"/>
        <v>2.3813103027988602</v>
      </c>
      <c r="P24" s="4">
        <f t="shared" si="7"/>
        <v>2.232478408873931</v>
      </c>
      <c r="Q24" s="4">
        <f t="shared" si="7"/>
        <v>2.1011561495284057</v>
      </c>
      <c r="R24" s="4">
        <f t="shared" si="7"/>
        <v>1.9844252523323833</v>
      </c>
      <c r="S24" s="4">
        <f t="shared" si="7"/>
        <v>1.8799818179991001</v>
      </c>
      <c r="T24" s="4">
        <f t="shared" si="7"/>
        <v>1.7859827270991449</v>
      </c>
      <c r="U24" s="4">
        <f t="shared" si="7"/>
        <v>1.7009359305706144</v>
      </c>
      <c r="V24" s="4">
        <f t="shared" si="7"/>
        <v>1.6236206609992225</v>
      </c>
      <c r="W24" s="4">
        <f t="shared" si="7"/>
        <v>1.5530284583470824</v>
      </c>
      <c r="X24" s="4">
        <f t="shared" si="7"/>
        <v>1.4883189392492875</v>
      </c>
      <c r="Y24" s="4">
        <f t="shared" si="7"/>
        <v>1.4287861816793161</v>
      </c>
      <c r="Z24" s="4">
        <f t="shared" si="7"/>
        <v>1.3738328669993423</v>
      </c>
      <c r="AA24" s="4">
        <f t="shared" si="7"/>
        <v>1.3229501682215887</v>
      </c>
      <c r="AB24" s="4">
        <f t="shared" si="7"/>
        <v>1.2757019479279608</v>
      </c>
      <c r="AC24" s="4">
        <f t="shared" si="7"/>
        <v>1.2317122255856172</v>
      </c>
      <c r="AD24" s="4">
        <f t="shared" si="7"/>
        <v>1.1906551513994301</v>
      </c>
    </row>
    <row r="25" spans="1:30" ht="12.75">
      <c r="A25" s="9"/>
      <c r="B25" s="20">
        <v>30</v>
      </c>
      <c r="C25" s="33">
        <f>(B25/40*C$27^2)^0.5</f>
        <v>0.1299038105676658</v>
      </c>
      <c r="D25" s="25">
        <f t="shared" si="4"/>
        <v>491.68592299861507</v>
      </c>
      <c r="E25" s="4">
        <f t="shared" si="3"/>
        <v>7.825784215574359</v>
      </c>
      <c r="F25" s="4">
        <f t="shared" si="7"/>
        <v>6.521486846311966</v>
      </c>
      <c r="G25" s="4">
        <f t="shared" si="7"/>
        <v>5.5898458682674</v>
      </c>
      <c r="H25" s="4">
        <f t="shared" si="7"/>
        <v>4.891115134733974</v>
      </c>
      <c r="I25" s="4">
        <f t="shared" si="7"/>
        <v>4.3476578975413105</v>
      </c>
      <c r="J25" s="4">
        <f t="shared" si="7"/>
        <v>3.9128921077871794</v>
      </c>
      <c r="K25" s="4">
        <f t="shared" si="7"/>
        <v>3.557174643442891</v>
      </c>
      <c r="L25" s="4">
        <f t="shared" si="7"/>
        <v>3.260743423155983</v>
      </c>
      <c r="M25" s="4">
        <f t="shared" si="7"/>
        <v>3.0099170059901383</v>
      </c>
      <c r="N25" s="4">
        <f t="shared" si="7"/>
        <v>2.7949229341337</v>
      </c>
      <c r="O25" s="4">
        <f t="shared" si="7"/>
        <v>2.6085947385247863</v>
      </c>
      <c r="P25" s="4">
        <f t="shared" si="7"/>
        <v>2.445557567366987</v>
      </c>
      <c r="Q25" s="4">
        <f t="shared" si="7"/>
        <v>2.301701239874812</v>
      </c>
      <c r="R25" s="4">
        <f t="shared" si="7"/>
        <v>2.1738289487706552</v>
      </c>
      <c r="S25" s="4">
        <f t="shared" si="7"/>
        <v>2.059416898835358</v>
      </c>
      <c r="T25" s="4">
        <f t="shared" si="7"/>
        <v>1.9564460538935897</v>
      </c>
      <c r="U25" s="4">
        <f t="shared" si="7"/>
        <v>1.8632819560891332</v>
      </c>
      <c r="V25" s="4">
        <f t="shared" si="7"/>
        <v>1.7785873217214454</v>
      </c>
      <c r="W25" s="4">
        <f t="shared" si="7"/>
        <v>1.701257438168339</v>
      </c>
      <c r="X25" s="4">
        <f t="shared" si="7"/>
        <v>1.6303717115779914</v>
      </c>
      <c r="Y25" s="4">
        <f t="shared" si="7"/>
        <v>1.565156843114872</v>
      </c>
      <c r="Z25" s="4">
        <f t="shared" si="7"/>
        <v>1.5049585029950692</v>
      </c>
      <c r="AA25" s="4">
        <f t="shared" si="7"/>
        <v>1.449219299180437</v>
      </c>
      <c r="AB25" s="4">
        <f t="shared" si="7"/>
        <v>1.39746146706685</v>
      </c>
      <c r="AC25" s="4">
        <f t="shared" si="7"/>
        <v>1.3492731406162688</v>
      </c>
      <c r="AD25" s="4">
        <f t="shared" si="7"/>
        <v>1.3042973692623931</v>
      </c>
    </row>
    <row r="26" spans="1:30" ht="12.75">
      <c r="A26" s="9"/>
      <c r="B26" s="20">
        <v>35</v>
      </c>
      <c r="C26" s="33">
        <f>(B26/40*C$27^2)^0.5</f>
        <v>0.1403121520040228</v>
      </c>
      <c r="D26" s="25">
        <f t="shared" si="4"/>
        <v>531.0814953352264</v>
      </c>
      <c r="E26" s="4">
        <f t="shared" si="3"/>
        <v>8.452813043805097</v>
      </c>
      <c r="F26" s="4">
        <f t="shared" si="7"/>
        <v>7.0440108698375825</v>
      </c>
      <c r="G26" s="4">
        <f t="shared" si="7"/>
        <v>6.037723602717928</v>
      </c>
      <c r="H26" s="4">
        <f t="shared" si="7"/>
        <v>5.283008152378187</v>
      </c>
      <c r="I26" s="4">
        <f t="shared" si="7"/>
        <v>4.696007246558388</v>
      </c>
      <c r="J26" s="4">
        <f t="shared" si="7"/>
        <v>4.226406521902549</v>
      </c>
      <c r="K26" s="4">
        <f t="shared" si="7"/>
        <v>3.8421877471841355</v>
      </c>
      <c r="L26" s="4">
        <f t="shared" si="7"/>
        <v>3.5220054349187913</v>
      </c>
      <c r="M26" s="4">
        <f t="shared" si="7"/>
        <v>3.251081939925038</v>
      </c>
      <c r="N26" s="4">
        <f t="shared" si="7"/>
        <v>3.018861801358964</v>
      </c>
      <c r="O26" s="4">
        <f t="shared" si="7"/>
        <v>2.817604347935033</v>
      </c>
      <c r="P26" s="4">
        <f t="shared" si="7"/>
        <v>2.6415040761890936</v>
      </c>
      <c r="Q26" s="4">
        <f t="shared" si="7"/>
        <v>2.4861214834720875</v>
      </c>
      <c r="R26" s="4">
        <f t="shared" si="7"/>
        <v>2.348003623279194</v>
      </c>
      <c r="S26" s="4">
        <f t="shared" si="7"/>
        <v>2.2244244852118675</v>
      </c>
      <c r="T26" s="4">
        <f t="shared" si="7"/>
        <v>2.1132032609512743</v>
      </c>
      <c r="U26" s="4">
        <f t="shared" si="7"/>
        <v>2.012574534239309</v>
      </c>
      <c r="V26" s="4">
        <f t="shared" si="7"/>
        <v>1.9210938735920677</v>
      </c>
      <c r="W26" s="4">
        <f t="shared" si="7"/>
        <v>1.8375680530011083</v>
      </c>
      <c r="X26" s="4">
        <f t="shared" si="7"/>
        <v>1.7610027174593956</v>
      </c>
      <c r="Y26" s="4">
        <f t="shared" si="7"/>
        <v>1.69056260876102</v>
      </c>
      <c r="Z26" s="4">
        <f t="shared" si="7"/>
        <v>1.625540969962519</v>
      </c>
      <c r="AA26" s="4">
        <f t="shared" si="7"/>
        <v>1.565335748852796</v>
      </c>
      <c r="AB26" s="4">
        <f t="shared" si="7"/>
        <v>1.509430900679482</v>
      </c>
      <c r="AC26" s="4">
        <f t="shared" si="7"/>
        <v>1.4573815592767412</v>
      </c>
      <c r="AD26" s="4">
        <f t="shared" si="7"/>
        <v>1.4088021739675165</v>
      </c>
    </row>
    <row r="27" spans="1:30" ht="12.75">
      <c r="A27" s="9"/>
      <c r="B27" s="21">
        <f>40*C27^2/C$27^2</f>
        <v>40</v>
      </c>
      <c r="C27" s="34">
        <v>0.15</v>
      </c>
      <c r="D27" s="26">
        <f aca="true" t="shared" si="9" ref="D27:D90">C27*3785</f>
        <v>567.75</v>
      </c>
      <c r="E27" s="12">
        <f t="shared" si="3"/>
        <v>9.03643724696356</v>
      </c>
      <c r="F27" s="12">
        <f t="shared" si="7"/>
        <v>7.530364372469634</v>
      </c>
      <c r="G27" s="12">
        <f t="shared" si="7"/>
        <v>6.454598033545401</v>
      </c>
      <c r="H27" s="12">
        <f t="shared" si="7"/>
        <v>5.647773279352225</v>
      </c>
      <c r="I27" s="12">
        <f t="shared" si="7"/>
        <v>5.020242914979756</v>
      </c>
      <c r="J27" s="12">
        <f t="shared" si="7"/>
        <v>4.51821862348178</v>
      </c>
      <c r="K27" s="12">
        <f t="shared" si="7"/>
        <v>4.1074714758925275</v>
      </c>
      <c r="L27" s="12">
        <f t="shared" si="7"/>
        <v>3.765182186234817</v>
      </c>
      <c r="M27" s="12">
        <f t="shared" si="7"/>
        <v>3.475552787293677</v>
      </c>
      <c r="N27" s="12">
        <f t="shared" si="7"/>
        <v>3.2272990167727005</v>
      </c>
      <c r="O27" s="12">
        <f t="shared" si="7"/>
        <v>3.0121457489878534</v>
      </c>
      <c r="P27" s="12">
        <f t="shared" si="7"/>
        <v>2.8238866396761124</v>
      </c>
      <c r="Q27" s="12">
        <f t="shared" si="7"/>
        <v>2.6577756608716356</v>
      </c>
      <c r="R27" s="12">
        <f t="shared" si="7"/>
        <v>2.510121457489878</v>
      </c>
      <c r="S27" s="12">
        <f t="shared" si="7"/>
        <v>2.378009801832516</v>
      </c>
      <c r="T27" s="12">
        <f t="shared" si="7"/>
        <v>2.25910931174089</v>
      </c>
      <c r="U27" s="12">
        <f t="shared" si="7"/>
        <v>2.151532677848467</v>
      </c>
      <c r="V27" s="12">
        <f t="shared" si="7"/>
        <v>2.0537357379462637</v>
      </c>
      <c r="W27" s="12">
        <f t="shared" si="7"/>
        <v>1.9644428797746871</v>
      </c>
      <c r="X27" s="12">
        <f t="shared" si="7"/>
        <v>1.8825910931174086</v>
      </c>
      <c r="Y27" s="12">
        <f t="shared" si="7"/>
        <v>1.8072874493927122</v>
      </c>
      <c r="Z27" s="12">
        <f t="shared" si="7"/>
        <v>1.7377763936468384</v>
      </c>
      <c r="AA27" s="12">
        <f t="shared" si="7"/>
        <v>1.6734143049932522</v>
      </c>
      <c r="AB27" s="12">
        <f t="shared" si="7"/>
        <v>1.6136495083863502</v>
      </c>
      <c r="AC27" s="12">
        <f t="shared" si="7"/>
        <v>1.558006421890269</v>
      </c>
      <c r="AD27" s="12">
        <f t="shared" si="7"/>
        <v>1.5060728744939267</v>
      </c>
    </row>
    <row r="28" spans="1:30" ht="12.75">
      <c r="A28" s="9"/>
      <c r="B28" s="20">
        <v>45</v>
      </c>
      <c r="C28" s="33">
        <f aca="true" t="shared" si="10" ref="C28:C39">(B28/40*C$27^2)^0.5</f>
        <v>0.15909902576697318</v>
      </c>
      <c r="D28" s="25">
        <f t="shared" si="9"/>
        <v>602.1898125279935</v>
      </c>
      <c r="E28" s="4">
        <f t="shared" si="3"/>
        <v>9.584589082641946</v>
      </c>
      <c r="F28" s="4">
        <f t="shared" si="7"/>
        <v>7.987157568868287</v>
      </c>
      <c r="G28" s="4">
        <f t="shared" si="7"/>
        <v>6.846135059029961</v>
      </c>
      <c r="H28" s="4">
        <f t="shared" si="7"/>
        <v>5.990368176651216</v>
      </c>
      <c r="I28" s="4">
        <f t="shared" si="7"/>
        <v>5.324771712578859</v>
      </c>
      <c r="J28" s="4">
        <f t="shared" si="7"/>
        <v>4.792294541320973</v>
      </c>
      <c r="K28" s="4">
        <f t="shared" si="7"/>
        <v>4.356631401200884</v>
      </c>
      <c r="L28" s="4">
        <f t="shared" si="7"/>
        <v>3.9935787844341437</v>
      </c>
      <c r="M28" s="4">
        <f t="shared" si="7"/>
        <v>3.6863804164007483</v>
      </c>
      <c r="N28" s="4">
        <f t="shared" si="7"/>
        <v>3.4230675295149804</v>
      </c>
      <c r="O28" s="4">
        <f t="shared" si="7"/>
        <v>3.1948630275473144</v>
      </c>
      <c r="P28" s="4">
        <f t="shared" si="7"/>
        <v>2.995184088325608</v>
      </c>
      <c r="Q28" s="4">
        <f t="shared" si="7"/>
        <v>2.8189967890123366</v>
      </c>
      <c r="R28" s="4">
        <f t="shared" si="7"/>
        <v>2.6623858562894296</v>
      </c>
      <c r="S28" s="4">
        <f t="shared" si="7"/>
        <v>2.522260284905775</v>
      </c>
      <c r="T28" s="4">
        <f t="shared" si="7"/>
        <v>2.3961472706604865</v>
      </c>
      <c r="U28" s="4">
        <f t="shared" si="7"/>
        <v>2.2820450196766537</v>
      </c>
      <c r="V28" s="4">
        <f t="shared" si="7"/>
        <v>2.178315700600442</v>
      </c>
      <c r="W28" s="4">
        <f t="shared" si="7"/>
        <v>2.0836063223134667</v>
      </c>
      <c r="X28" s="4">
        <f t="shared" si="7"/>
        <v>1.9967893922170719</v>
      </c>
      <c r="Y28" s="4">
        <f t="shared" si="7"/>
        <v>1.9169178165283889</v>
      </c>
      <c r="Z28" s="4">
        <f t="shared" si="7"/>
        <v>1.8431902082003742</v>
      </c>
      <c r="AA28" s="4">
        <f t="shared" si="7"/>
        <v>1.7749239041929528</v>
      </c>
      <c r="AB28" s="4">
        <f t="shared" si="7"/>
        <v>1.7115337647574902</v>
      </c>
      <c r="AC28" s="4">
        <f t="shared" si="7"/>
        <v>1.6525153590761976</v>
      </c>
      <c r="AD28" s="4">
        <f t="shared" si="7"/>
        <v>1.5974315137736572</v>
      </c>
    </row>
    <row r="29" spans="1:30" ht="12.75">
      <c r="A29" s="9"/>
      <c r="B29" s="20">
        <v>50</v>
      </c>
      <c r="C29" s="33">
        <f t="shared" si="10"/>
        <v>0.16770509831248423</v>
      </c>
      <c r="D29" s="25">
        <f t="shared" si="9"/>
        <v>634.7637971127529</v>
      </c>
      <c r="E29" s="4">
        <f aca="true" t="shared" si="11" ref="E29:T44">$D29*1.2/E$3/3.785/2.47*0.62</f>
        <v>10.103043979310792</v>
      </c>
      <c r="F29" s="4">
        <f t="shared" si="11"/>
        <v>8.419203316092325</v>
      </c>
      <c r="G29" s="4">
        <f t="shared" si="11"/>
        <v>7.216459985221993</v>
      </c>
      <c r="H29" s="4">
        <f t="shared" si="11"/>
        <v>6.314402487069244</v>
      </c>
      <c r="I29" s="4">
        <f t="shared" si="11"/>
        <v>5.6128022107282165</v>
      </c>
      <c r="J29" s="4">
        <f t="shared" si="11"/>
        <v>5.051521989655396</v>
      </c>
      <c r="K29" s="4">
        <f t="shared" si="11"/>
        <v>4.592292717868542</v>
      </c>
      <c r="L29" s="4">
        <f t="shared" si="11"/>
        <v>4.209601658046163</v>
      </c>
      <c r="M29" s="4">
        <f t="shared" si="11"/>
        <v>3.885786145888765</v>
      </c>
      <c r="N29" s="4">
        <f t="shared" si="11"/>
        <v>3.6082299926109966</v>
      </c>
      <c r="O29" s="4">
        <f t="shared" si="11"/>
        <v>3.36768132643693</v>
      </c>
      <c r="P29" s="4">
        <f t="shared" si="11"/>
        <v>3.157201243534622</v>
      </c>
      <c r="Q29" s="4">
        <f t="shared" si="11"/>
        <v>2.971483523326703</v>
      </c>
      <c r="R29" s="4">
        <f t="shared" si="11"/>
        <v>2.8064011053641083</v>
      </c>
      <c r="S29" s="4">
        <f t="shared" si="11"/>
        <v>2.6586957840291556</v>
      </c>
      <c r="T29" s="4">
        <f t="shared" si="11"/>
        <v>2.525760994827698</v>
      </c>
      <c r="U29" s="4">
        <f t="shared" si="7"/>
        <v>2.4054866617406643</v>
      </c>
      <c r="V29" s="4">
        <f t="shared" si="7"/>
        <v>2.296146358934271</v>
      </c>
      <c r="W29" s="4">
        <f t="shared" si="7"/>
        <v>2.196313908545824</v>
      </c>
      <c r="X29" s="4">
        <f t="shared" si="7"/>
        <v>2.1048008290230813</v>
      </c>
      <c r="Y29" s="4">
        <f t="shared" si="7"/>
        <v>2.020608795862158</v>
      </c>
      <c r="Z29" s="4">
        <f t="shared" si="7"/>
        <v>1.9428930729443825</v>
      </c>
      <c r="AA29" s="4">
        <f t="shared" si="7"/>
        <v>1.870934070242739</v>
      </c>
      <c r="AB29" s="4">
        <f t="shared" si="7"/>
        <v>1.8041149963054983</v>
      </c>
      <c r="AC29" s="4">
        <f t="shared" si="7"/>
        <v>1.7419041343639294</v>
      </c>
      <c r="AD29" s="4">
        <f t="shared" si="7"/>
        <v>1.683840663218465</v>
      </c>
    </row>
    <row r="30" spans="1:30" ht="12.75">
      <c r="A30" s="9"/>
      <c r="B30" s="20">
        <v>55</v>
      </c>
      <c r="C30" s="33">
        <f t="shared" si="10"/>
        <v>0.17589059099337861</v>
      </c>
      <c r="D30" s="25">
        <f t="shared" si="9"/>
        <v>665.745886909938</v>
      </c>
      <c r="E30" s="4">
        <f t="shared" si="11"/>
        <v>10.59616191895333</v>
      </c>
      <c r="F30" s="4">
        <f t="shared" si="7"/>
        <v>8.830134932461108</v>
      </c>
      <c r="G30" s="4">
        <f t="shared" si="7"/>
        <v>7.568687084966665</v>
      </c>
      <c r="H30" s="4">
        <f t="shared" si="7"/>
        <v>6.622601199345833</v>
      </c>
      <c r="I30" s="4">
        <f t="shared" si="7"/>
        <v>5.886756621640741</v>
      </c>
      <c r="J30" s="4">
        <f t="shared" si="7"/>
        <v>5.298080959476665</v>
      </c>
      <c r="K30" s="4">
        <f t="shared" si="7"/>
        <v>4.816437235887878</v>
      </c>
      <c r="L30" s="4">
        <f t="shared" si="7"/>
        <v>4.415067466230554</v>
      </c>
      <c r="M30" s="4">
        <f t="shared" si="7"/>
        <v>4.075446891905128</v>
      </c>
      <c r="N30" s="4">
        <f t="shared" si="7"/>
        <v>3.7843435424833327</v>
      </c>
      <c r="O30" s="4">
        <f t="shared" si="7"/>
        <v>3.5320539729844445</v>
      </c>
      <c r="P30" s="4">
        <f t="shared" si="7"/>
        <v>3.3113005996729163</v>
      </c>
      <c r="Q30" s="4">
        <f t="shared" si="7"/>
        <v>3.1165182114568624</v>
      </c>
      <c r="R30" s="4">
        <f t="shared" si="7"/>
        <v>2.9433783108203704</v>
      </c>
      <c r="S30" s="4">
        <f t="shared" si="7"/>
        <v>2.788463662882456</v>
      </c>
      <c r="T30" s="4">
        <f t="shared" si="7"/>
        <v>2.6490404797383325</v>
      </c>
      <c r="U30" s="4">
        <f t="shared" si="7"/>
        <v>2.5228956949888888</v>
      </c>
      <c r="V30" s="4">
        <f t="shared" si="7"/>
        <v>2.408218617943939</v>
      </c>
      <c r="W30" s="4">
        <f t="shared" si="7"/>
        <v>2.3035134606420287</v>
      </c>
      <c r="X30" s="4">
        <f t="shared" si="7"/>
        <v>2.207533733115277</v>
      </c>
      <c r="Y30" s="4">
        <f t="shared" si="7"/>
        <v>2.1192323837906666</v>
      </c>
      <c r="Z30" s="4">
        <f t="shared" si="7"/>
        <v>2.037723445952564</v>
      </c>
      <c r="AA30" s="4">
        <f t="shared" si="7"/>
        <v>1.96225220721358</v>
      </c>
      <c r="AB30" s="4">
        <f t="shared" si="7"/>
        <v>1.8921717712416664</v>
      </c>
      <c r="AC30" s="4">
        <f t="shared" si="7"/>
        <v>1.8269244687850572</v>
      </c>
      <c r="AD30" s="4">
        <f t="shared" si="7"/>
        <v>1.7660269864922222</v>
      </c>
    </row>
    <row r="31" spans="1:30" ht="12.75">
      <c r="A31" s="9"/>
      <c r="B31" s="20">
        <v>60</v>
      </c>
      <c r="C31" s="33">
        <f t="shared" si="10"/>
        <v>0.18371173070873836</v>
      </c>
      <c r="D31" s="25">
        <f t="shared" si="9"/>
        <v>695.3489007325747</v>
      </c>
      <c r="E31" s="4">
        <f t="shared" si="11"/>
        <v>11.067330173870554</v>
      </c>
      <c r="F31" s="4">
        <f t="shared" si="7"/>
        <v>9.222775144892129</v>
      </c>
      <c r="G31" s="4">
        <f t="shared" si="7"/>
        <v>7.9052358384789665</v>
      </c>
      <c r="H31" s="4">
        <f t="shared" si="7"/>
        <v>6.917081358669096</v>
      </c>
      <c r="I31" s="4">
        <f t="shared" si="7"/>
        <v>6.148516763261418</v>
      </c>
      <c r="J31" s="4">
        <f t="shared" si="7"/>
        <v>5.533665086935277</v>
      </c>
      <c r="K31" s="4">
        <f aca="true" t="shared" si="12" ref="K31:AD44">$D31*1.2/K$3/3.785/2.47*0.62</f>
        <v>5.030604624486616</v>
      </c>
      <c r="L31" s="4">
        <f t="shared" si="12"/>
        <v>4.6113875724460645</v>
      </c>
      <c r="M31" s="4">
        <f t="shared" si="12"/>
        <v>4.256665451488674</v>
      </c>
      <c r="N31" s="4">
        <f t="shared" si="12"/>
        <v>3.9526179192394832</v>
      </c>
      <c r="O31" s="4">
        <f t="shared" si="12"/>
        <v>3.689110057956851</v>
      </c>
      <c r="P31" s="4">
        <f t="shared" si="12"/>
        <v>3.458540679334548</v>
      </c>
      <c r="Q31" s="4">
        <f t="shared" si="12"/>
        <v>3.2550971099619272</v>
      </c>
      <c r="R31" s="4">
        <f t="shared" si="12"/>
        <v>3.074258381630709</v>
      </c>
      <c r="S31" s="4">
        <f t="shared" si="12"/>
        <v>2.912455308913304</v>
      </c>
      <c r="T31" s="4">
        <f t="shared" si="12"/>
        <v>2.7668325434676384</v>
      </c>
      <c r="U31" s="4">
        <f t="shared" si="12"/>
        <v>2.6350786128263226</v>
      </c>
      <c r="V31" s="4">
        <f t="shared" si="12"/>
        <v>2.515302312243308</v>
      </c>
      <c r="W31" s="4">
        <f t="shared" si="12"/>
        <v>2.405941342145772</v>
      </c>
      <c r="X31" s="4">
        <f t="shared" si="12"/>
        <v>2.3056937862230322</v>
      </c>
      <c r="Y31" s="4">
        <f t="shared" si="12"/>
        <v>2.213466034774111</v>
      </c>
      <c r="Z31" s="4">
        <f t="shared" si="12"/>
        <v>2.128332725744337</v>
      </c>
      <c r="AA31" s="4">
        <f t="shared" si="12"/>
        <v>2.0495055877538064</v>
      </c>
      <c r="AB31" s="4">
        <f t="shared" si="12"/>
        <v>1.9763089596197416</v>
      </c>
      <c r="AC31" s="4">
        <f t="shared" si="12"/>
        <v>1.9081603748052678</v>
      </c>
      <c r="AD31" s="4">
        <f t="shared" si="12"/>
        <v>1.8445550289784256</v>
      </c>
    </row>
    <row r="32" spans="1:30" ht="12.75">
      <c r="A32" s="9"/>
      <c r="B32" s="20">
        <v>65</v>
      </c>
      <c r="C32" s="33">
        <f t="shared" si="10"/>
        <v>0.19121323175972943</v>
      </c>
      <c r="D32" s="25">
        <f t="shared" si="9"/>
        <v>723.7420822105759</v>
      </c>
      <c r="E32" s="4">
        <f t="shared" si="11"/>
        <v>11.519242463905966</v>
      </c>
      <c r="F32" s="4">
        <f t="shared" si="11"/>
        <v>9.599368719921637</v>
      </c>
      <c r="G32" s="4">
        <f t="shared" si="11"/>
        <v>8.228030331361403</v>
      </c>
      <c r="H32" s="4">
        <f t="shared" si="11"/>
        <v>7.199526539941229</v>
      </c>
      <c r="I32" s="4">
        <f t="shared" si="11"/>
        <v>6.399579146614426</v>
      </c>
      <c r="J32" s="4">
        <f t="shared" si="11"/>
        <v>5.759621231952983</v>
      </c>
      <c r="K32" s="4">
        <f t="shared" si="11"/>
        <v>5.23601930177544</v>
      </c>
      <c r="L32" s="4">
        <f t="shared" si="11"/>
        <v>4.7996843599608185</v>
      </c>
      <c r="M32" s="4">
        <f t="shared" si="11"/>
        <v>4.430477870733063</v>
      </c>
      <c r="N32" s="4">
        <f t="shared" si="11"/>
        <v>4.114015165680701</v>
      </c>
      <c r="O32" s="4">
        <f t="shared" si="11"/>
        <v>3.839747487968655</v>
      </c>
      <c r="P32" s="4">
        <f t="shared" si="11"/>
        <v>3.5997632699706146</v>
      </c>
      <c r="Q32" s="4">
        <f t="shared" si="11"/>
        <v>3.3880124893841077</v>
      </c>
      <c r="R32" s="4">
        <f t="shared" si="11"/>
        <v>3.199789573307213</v>
      </c>
      <c r="S32" s="4">
        <f t="shared" si="11"/>
        <v>3.0313795957647276</v>
      </c>
      <c r="T32" s="4">
        <f t="shared" si="11"/>
        <v>2.8798106159764916</v>
      </c>
      <c r="U32" s="4">
        <f t="shared" si="12"/>
        <v>2.742676777120468</v>
      </c>
      <c r="V32" s="4">
        <f t="shared" si="12"/>
        <v>2.61800965088772</v>
      </c>
      <c r="W32" s="4">
        <f t="shared" si="12"/>
        <v>2.5041831443273836</v>
      </c>
      <c r="X32" s="4">
        <f t="shared" si="12"/>
        <v>2.3998421799804093</v>
      </c>
      <c r="Y32" s="4">
        <f t="shared" si="12"/>
        <v>2.303848492781193</v>
      </c>
      <c r="Z32" s="4">
        <f t="shared" si="12"/>
        <v>2.2152389353665316</v>
      </c>
      <c r="AA32" s="4">
        <f t="shared" si="12"/>
        <v>2.1331930488714748</v>
      </c>
      <c r="AB32" s="4">
        <f t="shared" si="12"/>
        <v>2.0570075828403507</v>
      </c>
      <c r="AC32" s="4">
        <f t="shared" si="12"/>
        <v>1.9860762868803388</v>
      </c>
      <c r="AD32" s="4">
        <f t="shared" si="12"/>
        <v>1.9198737439843274</v>
      </c>
    </row>
    <row r="33" spans="1:30" ht="12.75">
      <c r="A33" s="9"/>
      <c r="B33" s="20">
        <v>70</v>
      </c>
      <c r="C33" s="33">
        <f t="shared" si="10"/>
        <v>0.1984313483298443</v>
      </c>
      <c r="D33" s="25">
        <f t="shared" si="9"/>
        <v>751.0626534284606</v>
      </c>
      <c r="E33" s="4">
        <f t="shared" si="11"/>
        <v>11.954082846753371</v>
      </c>
      <c r="F33" s="4">
        <f t="shared" si="11"/>
        <v>9.961735705627808</v>
      </c>
      <c r="G33" s="4">
        <f t="shared" si="11"/>
        <v>8.538630604823835</v>
      </c>
      <c r="H33" s="4">
        <f t="shared" si="11"/>
        <v>7.471301779220856</v>
      </c>
      <c r="I33" s="4">
        <f t="shared" si="11"/>
        <v>6.641157137085206</v>
      </c>
      <c r="J33" s="4">
        <f t="shared" si="11"/>
        <v>5.9770414233766855</v>
      </c>
      <c r="K33" s="4">
        <f t="shared" si="11"/>
        <v>5.433674021251532</v>
      </c>
      <c r="L33" s="4">
        <f t="shared" si="11"/>
        <v>4.980867852813904</v>
      </c>
      <c r="M33" s="4">
        <f t="shared" si="11"/>
        <v>4.597724171828219</v>
      </c>
      <c r="N33" s="4">
        <f t="shared" si="11"/>
        <v>4.2693153024119175</v>
      </c>
      <c r="O33" s="4">
        <f t="shared" si="11"/>
        <v>3.9846942822511235</v>
      </c>
      <c r="P33" s="4">
        <f t="shared" si="11"/>
        <v>3.735650889610428</v>
      </c>
      <c r="Q33" s="4">
        <f t="shared" si="11"/>
        <v>3.5159067196333442</v>
      </c>
      <c r="R33" s="4">
        <f t="shared" si="11"/>
        <v>3.320578568542603</v>
      </c>
      <c r="S33" s="4">
        <f t="shared" si="11"/>
        <v>3.145811275461413</v>
      </c>
      <c r="T33" s="4">
        <f t="shared" si="11"/>
        <v>2.9885207116883428</v>
      </c>
      <c r="U33" s="4">
        <f t="shared" si="12"/>
        <v>2.846210201607945</v>
      </c>
      <c r="V33" s="4">
        <f t="shared" si="12"/>
        <v>2.716837010625766</v>
      </c>
      <c r="W33" s="4">
        <f t="shared" si="12"/>
        <v>2.598713662337689</v>
      </c>
      <c r="X33" s="4">
        <f t="shared" si="12"/>
        <v>2.490433926406952</v>
      </c>
      <c r="Y33" s="4">
        <f t="shared" si="12"/>
        <v>2.390816569350674</v>
      </c>
      <c r="Z33" s="4">
        <f t="shared" si="12"/>
        <v>2.2988620859141093</v>
      </c>
      <c r="AA33" s="4">
        <f t="shared" si="12"/>
        <v>2.213719045695069</v>
      </c>
      <c r="AB33" s="4">
        <f t="shared" si="12"/>
        <v>2.1346576512059587</v>
      </c>
      <c r="AC33" s="4">
        <f t="shared" si="12"/>
        <v>2.0610487666816155</v>
      </c>
      <c r="AD33" s="4">
        <f t="shared" si="12"/>
        <v>1.9923471411255618</v>
      </c>
    </row>
    <row r="34" spans="1:30" ht="12.75">
      <c r="A34" s="9"/>
      <c r="B34" s="20">
        <v>75</v>
      </c>
      <c r="C34" s="33">
        <f t="shared" si="10"/>
        <v>0.20539595906443728</v>
      </c>
      <c r="D34" s="25">
        <f t="shared" si="9"/>
        <v>777.423705058895</v>
      </c>
      <c r="E34" s="4">
        <f t="shared" si="11"/>
        <v>12.373651299104559</v>
      </c>
      <c r="F34" s="4">
        <f t="shared" si="11"/>
        <v>10.311376082587131</v>
      </c>
      <c r="G34" s="4">
        <f t="shared" si="11"/>
        <v>8.838322356503255</v>
      </c>
      <c r="H34" s="4">
        <f t="shared" si="11"/>
        <v>7.733532061940349</v>
      </c>
      <c r="I34" s="4">
        <f t="shared" si="11"/>
        <v>6.874250721724755</v>
      </c>
      <c r="J34" s="4">
        <f t="shared" si="11"/>
        <v>6.186825649552279</v>
      </c>
      <c r="K34" s="4">
        <f t="shared" si="11"/>
        <v>5.624386954138436</v>
      </c>
      <c r="L34" s="4">
        <f t="shared" si="11"/>
        <v>5.1556880412935655</v>
      </c>
      <c r="M34" s="4">
        <f t="shared" si="11"/>
        <v>4.759096653501754</v>
      </c>
      <c r="N34" s="4">
        <f t="shared" si="11"/>
        <v>4.419161178251628</v>
      </c>
      <c r="O34" s="4">
        <f t="shared" si="11"/>
        <v>4.124550433034853</v>
      </c>
      <c r="P34" s="4">
        <f t="shared" si="11"/>
        <v>3.8667660309701746</v>
      </c>
      <c r="Q34" s="4">
        <f t="shared" si="11"/>
        <v>3.639309205618988</v>
      </c>
      <c r="R34" s="4">
        <f t="shared" si="11"/>
        <v>3.4371253608623773</v>
      </c>
      <c r="S34" s="4">
        <f t="shared" si="11"/>
        <v>3.256224026080147</v>
      </c>
      <c r="T34" s="4">
        <f t="shared" si="11"/>
        <v>3.0934128247761397</v>
      </c>
      <c r="U34" s="4">
        <f t="shared" si="12"/>
        <v>2.9461074521677526</v>
      </c>
      <c r="V34" s="4">
        <f t="shared" si="12"/>
        <v>2.812193477069218</v>
      </c>
      <c r="W34" s="4">
        <f t="shared" si="12"/>
        <v>2.689924195457513</v>
      </c>
      <c r="X34" s="4">
        <f t="shared" si="12"/>
        <v>2.5778440206467828</v>
      </c>
      <c r="Y34" s="4">
        <f t="shared" si="12"/>
        <v>2.4747302598209115</v>
      </c>
      <c r="Z34" s="4">
        <f t="shared" si="12"/>
        <v>2.379548326750877</v>
      </c>
      <c r="AA34" s="4">
        <f t="shared" si="12"/>
        <v>2.291416907241585</v>
      </c>
      <c r="AB34" s="4">
        <f t="shared" si="12"/>
        <v>2.209580589125814</v>
      </c>
      <c r="AC34" s="4">
        <f t="shared" si="12"/>
        <v>2.1333881550180274</v>
      </c>
      <c r="AD34" s="4">
        <f t="shared" si="12"/>
        <v>2.0622752165174263</v>
      </c>
    </row>
    <row r="35" spans="1:30" ht="12.75">
      <c r="A35" s="9"/>
      <c r="B35" s="20">
        <v>80</v>
      </c>
      <c r="C35" s="33">
        <f t="shared" si="10"/>
        <v>0.21213203435596426</v>
      </c>
      <c r="D35" s="25">
        <f t="shared" si="9"/>
        <v>802.9197500373247</v>
      </c>
      <c r="E35" s="4">
        <f t="shared" si="11"/>
        <v>12.779452110189258</v>
      </c>
      <c r="F35" s="4">
        <f t="shared" si="11"/>
        <v>10.649543425157718</v>
      </c>
      <c r="G35" s="4">
        <f t="shared" si="11"/>
        <v>9.128180078706615</v>
      </c>
      <c r="H35" s="4">
        <f t="shared" si="11"/>
        <v>7.987157568868287</v>
      </c>
      <c r="I35" s="4">
        <f t="shared" si="11"/>
        <v>7.099695616771811</v>
      </c>
      <c r="J35" s="4">
        <f t="shared" si="11"/>
        <v>6.389726055094629</v>
      </c>
      <c r="K35" s="4">
        <f t="shared" si="11"/>
        <v>5.808841868267846</v>
      </c>
      <c r="L35" s="4">
        <f t="shared" si="11"/>
        <v>5.324771712578859</v>
      </c>
      <c r="M35" s="4">
        <f t="shared" si="11"/>
        <v>4.915173888534331</v>
      </c>
      <c r="N35" s="4">
        <f t="shared" si="11"/>
        <v>4.5640900393533075</v>
      </c>
      <c r="O35" s="4">
        <f t="shared" si="11"/>
        <v>4.259817370063087</v>
      </c>
      <c r="P35" s="4">
        <f t="shared" si="11"/>
        <v>3.9935787844341437</v>
      </c>
      <c r="Q35" s="4">
        <f t="shared" si="11"/>
        <v>3.758662385349782</v>
      </c>
      <c r="R35" s="4">
        <f t="shared" si="11"/>
        <v>3.5498478083859055</v>
      </c>
      <c r="S35" s="4">
        <f t="shared" si="11"/>
        <v>3.3630137132077</v>
      </c>
      <c r="T35" s="4">
        <f t="shared" si="11"/>
        <v>3.1948630275473144</v>
      </c>
      <c r="U35" s="4">
        <f t="shared" si="12"/>
        <v>3.0427266929022045</v>
      </c>
      <c r="V35" s="4">
        <f t="shared" si="12"/>
        <v>2.904420934133923</v>
      </c>
      <c r="W35" s="4">
        <f t="shared" si="12"/>
        <v>2.7781417630846224</v>
      </c>
      <c r="X35" s="4">
        <f t="shared" si="12"/>
        <v>2.6623858562894296</v>
      </c>
      <c r="Y35" s="4">
        <f t="shared" si="12"/>
        <v>2.555890422037852</v>
      </c>
      <c r="Z35" s="4">
        <f t="shared" si="12"/>
        <v>2.4575869442671654</v>
      </c>
      <c r="AA35" s="4">
        <f t="shared" si="12"/>
        <v>2.3665652055906037</v>
      </c>
      <c r="AB35" s="4">
        <f t="shared" si="12"/>
        <v>2.2820450196766537</v>
      </c>
      <c r="AC35" s="4">
        <f t="shared" si="12"/>
        <v>2.203353812101597</v>
      </c>
      <c r="AD35" s="4">
        <f t="shared" si="12"/>
        <v>2.1299086850315434</v>
      </c>
    </row>
    <row r="36" spans="1:30" ht="12.75">
      <c r="A36" s="9"/>
      <c r="B36" s="20">
        <v>85</v>
      </c>
      <c r="C36" s="33">
        <f t="shared" si="10"/>
        <v>0.21866069605669877</v>
      </c>
      <c r="D36" s="25">
        <f t="shared" si="9"/>
        <v>827.6307345746048</v>
      </c>
      <c r="E36" s="4">
        <f t="shared" si="11"/>
        <v>13.172757721958206</v>
      </c>
      <c r="F36" s="4">
        <f t="shared" si="11"/>
        <v>10.977298101631838</v>
      </c>
      <c r="G36" s="4">
        <f t="shared" si="11"/>
        <v>9.409112658541575</v>
      </c>
      <c r="H36" s="4">
        <f t="shared" si="11"/>
        <v>8.232973576223879</v>
      </c>
      <c r="I36" s="4">
        <f t="shared" si="11"/>
        <v>7.318198734421226</v>
      </c>
      <c r="J36" s="4">
        <f t="shared" si="11"/>
        <v>6.586378860979103</v>
      </c>
      <c r="K36" s="4">
        <f t="shared" si="11"/>
        <v>5.987617146344641</v>
      </c>
      <c r="L36" s="4">
        <f t="shared" si="11"/>
        <v>5.488649050815919</v>
      </c>
      <c r="M36" s="4">
        <f t="shared" si="11"/>
        <v>5.066445277676233</v>
      </c>
      <c r="N36" s="4">
        <f t="shared" si="11"/>
        <v>4.704556329270788</v>
      </c>
      <c r="O36" s="4">
        <f t="shared" si="11"/>
        <v>4.390919240652735</v>
      </c>
      <c r="P36" s="4">
        <f t="shared" si="11"/>
        <v>4.116486788111939</v>
      </c>
      <c r="Q36" s="4">
        <f t="shared" si="11"/>
        <v>3.8743405064582963</v>
      </c>
      <c r="R36" s="4">
        <f t="shared" si="11"/>
        <v>3.659099367210613</v>
      </c>
      <c r="S36" s="4">
        <f t="shared" si="11"/>
        <v>3.466515189989002</v>
      </c>
      <c r="T36" s="4">
        <f t="shared" si="11"/>
        <v>3.2931894304895515</v>
      </c>
      <c r="U36" s="4">
        <f t="shared" si="12"/>
        <v>3.1363708861805257</v>
      </c>
      <c r="V36" s="4">
        <f t="shared" si="12"/>
        <v>2.9938085731723203</v>
      </c>
      <c r="W36" s="4">
        <f t="shared" si="12"/>
        <v>2.8636429830343926</v>
      </c>
      <c r="X36" s="4">
        <f t="shared" si="12"/>
        <v>2.7443245254079596</v>
      </c>
      <c r="Y36" s="4">
        <f t="shared" si="12"/>
        <v>2.6345515443916416</v>
      </c>
      <c r="Z36" s="4">
        <f t="shared" si="12"/>
        <v>2.5332226388381165</v>
      </c>
      <c r="AA36" s="4">
        <f t="shared" si="12"/>
        <v>2.4393995781404088</v>
      </c>
      <c r="AB36" s="4">
        <f t="shared" si="12"/>
        <v>2.352278164635394</v>
      </c>
      <c r="AC36" s="4">
        <f t="shared" si="12"/>
        <v>2.2711651244755533</v>
      </c>
      <c r="AD36" s="4">
        <f t="shared" si="12"/>
        <v>2.1954596203263677</v>
      </c>
    </row>
    <row r="37" spans="1:30" ht="12.75">
      <c r="A37" s="9"/>
      <c r="B37" s="20">
        <v>90</v>
      </c>
      <c r="C37" s="33">
        <f t="shared" si="10"/>
        <v>0.225</v>
      </c>
      <c r="D37" s="25">
        <f t="shared" si="9"/>
        <v>851.625</v>
      </c>
      <c r="E37" s="4">
        <f t="shared" si="11"/>
        <v>13.554655870445341</v>
      </c>
      <c r="F37" s="4">
        <f t="shared" si="11"/>
        <v>11.29554655870445</v>
      </c>
      <c r="G37" s="4">
        <f t="shared" si="11"/>
        <v>9.681897050318101</v>
      </c>
      <c r="H37" s="4">
        <f t="shared" si="11"/>
        <v>8.47165991902834</v>
      </c>
      <c r="I37" s="4">
        <f t="shared" si="11"/>
        <v>7.530364372469634</v>
      </c>
      <c r="J37" s="4">
        <f t="shared" si="11"/>
        <v>6.7773279352226705</v>
      </c>
      <c r="K37" s="4">
        <f t="shared" si="11"/>
        <v>6.161207213838791</v>
      </c>
      <c r="L37" s="4">
        <f t="shared" si="11"/>
        <v>5.647773279352225</v>
      </c>
      <c r="M37" s="4">
        <f t="shared" si="11"/>
        <v>5.213329180940516</v>
      </c>
      <c r="N37" s="4">
        <f t="shared" si="11"/>
        <v>4.8409485251590505</v>
      </c>
      <c r="O37" s="4">
        <f t="shared" si="11"/>
        <v>4.51821862348178</v>
      </c>
      <c r="P37" s="4">
        <f t="shared" si="11"/>
        <v>4.23582995951417</v>
      </c>
      <c r="Q37" s="4">
        <f t="shared" si="11"/>
        <v>3.9866634913074535</v>
      </c>
      <c r="R37" s="4">
        <f t="shared" si="11"/>
        <v>3.765182186234817</v>
      </c>
      <c r="S37" s="4">
        <f t="shared" si="11"/>
        <v>3.567014702748774</v>
      </c>
      <c r="T37" s="4">
        <f t="shared" si="11"/>
        <v>3.3886639676113353</v>
      </c>
      <c r="U37" s="4">
        <f t="shared" si="12"/>
        <v>3.2272990167727005</v>
      </c>
      <c r="V37" s="4">
        <f t="shared" si="12"/>
        <v>3.0806036069193956</v>
      </c>
      <c r="W37" s="4">
        <f t="shared" si="12"/>
        <v>2.9466643196620312</v>
      </c>
      <c r="X37" s="4">
        <f t="shared" si="12"/>
        <v>2.8238866396761124</v>
      </c>
      <c r="Y37" s="4">
        <f t="shared" si="12"/>
        <v>2.7109311740890685</v>
      </c>
      <c r="Z37" s="4">
        <f t="shared" si="12"/>
        <v>2.606664590470258</v>
      </c>
      <c r="AA37" s="4">
        <f t="shared" si="12"/>
        <v>2.510121457489878</v>
      </c>
      <c r="AB37" s="4">
        <f t="shared" si="12"/>
        <v>2.4204742625795252</v>
      </c>
      <c r="AC37" s="4">
        <f t="shared" si="12"/>
        <v>2.3370096328354037</v>
      </c>
      <c r="AD37" s="4">
        <f t="shared" si="12"/>
        <v>2.25910931174089</v>
      </c>
    </row>
    <row r="38" spans="1:30" ht="12.75">
      <c r="A38" s="9"/>
      <c r="B38" s="20">
        <v>95</v>
      </c>
      <c r="C38" s="33">
        <f t="shared" si="10"/>
        <v>0.23116552511133662</v>
      </c>
      <c r="D38" s="25">
        <f t="shared" si="9"/>
        <v>874.961512546409</v>
      </c>
      <c r="E38" s="4">
        <f t="shared" si="11"/>
        <v>13.926085075533148</v>
      </c>
      <c r="F38" s="4">
        <f t="shared" si="11"/>
        <v>11.605070896277622</v>
      </c>
      <c r="G38" s="4">
        <f t="shared" si="11"/>
        <v>9.947203625380821</v>
      </c>
      <c r="H38" s="4">
        <f t="shared" si="11"/>
        <v>8.703803172208218</v>
      </c>
      <c r="I38" s="4">
        <f t="shared" si="11"/>
        <v>7.736713930851749</v>
      </c>
      <c r="J38" s="4">
        <f t="shared" si="11"/>
        <v>6.963042537766574</v>
      </c>
      <c r="K38" s="4">
        <f t="shared" si="11"/>
        <v>6.3300386706968865</v>
      </c>
      <c r="L38" s="4">
        <f t="shared" si="11"/>
        <v>5.802535448138811</v>
      </c>
      <c r="M38" s="4">
        <f t="shared" si="11"/>
        <v>5.356186567512749</v>
      </c>
      <c r="N38" s="4">
        <f t="shared" si="11"/>
        <v>4.9736018126904105</v>
      </c>
      <c r="O38" s="4">
        <f t="shared" si="11"/>
        <v>4.642028358511049</v>
      </c>
      <c r="P38" s="4">
        <f t="shared" si="11"/>
        <v>4.351901586104109</v>
      </c>
      <c r="Q38" s="4">
        <f t="shared" si="11"/>
        <v>4.095907375156808</v>
      </c>
      <c r="R38" s="4">
        <f t="shared" si="11"/>
        <v>3.8683569654258747</v>
      </c>
      <c r="S38" s="4">
        <f t="shared" si="11"/>
        <v>3.6647592304034604</v>
      </c>
      <c r="T38" s="4">
        <f t="shared" si="11"/>
        <v>3.481521268883287</v>
      </c>
      <c r="U38" s="4">
        <f t="shared" si="12"/>
        <v>3.315734541793607</v>
      </c>
      <c r="V38" s="4">
        <f t="shared" si="12"/>
        <v>3.1650193353484433</v>
      </c>
      <c r="W38" s="4">
        <f t="shared" si="12"/>
        <v>3.0274097990289452</v>
      </c>
      <c r="X38" s="4">
        <f t="shared" si="12"/>
        <v>2.9012677240694056</v>
      </c>
      <c r="Y38" s="4">
        <f t="shared" si="12"/>
        <v>2.78521701510663</v>
      </c>
      <c r="Z38" s="4">
        <f t="shared" si="12"/>
        <v>2.6780932837563745</v>
      </c>
      <c r="AA38" s="4">
        <f t="shared" si="12"/>
        <v>2.57890464361725</v>
      </c>
      <c r="AB38" s="4">
        <f t="shared" si="12"/>
        <v>2.4868009063452052</v>
      </c>
      <c r="AC38" s="4">
        <f t="shared" si="12"/>
        <v>2.4010491509539906</v>
      </c>
      <c r="AD38" s="4">
        <f t="shared" si="12"/>
        <v>2.3210141792555246</v>
      </c>
    </row>
    <row r="39" spans="1:30" ht="12.75">
      <c r="A39" s="18"/>
      <c r="B39" s="22">
        <v>100</v>
      </c>
      <c r="C39" s="35">
        <f t="shared" si="10"/>
        <v>0.23717082451262844</v>
      </c>
      <c r="D39" s="27">
        <f t="shared" si="9"/>
        <v>897.6915707802987</v>
      </c>
      <c r="E39" s="17">
        <f t="shared" si="11"/>
        <v>14.287861816793159</v>
      </c>
      <c r="F39" s="17">
        <f t="shared" si="11"/>
        <v>11.9065515139943</v>
      </c>
      <c r="G39" s="17">
        <f t="shared" si="11"/>
        <v>10.205615583423686</v>
      </c>
      <c r="H39" s="17">
        <f t="shared" si="11"/>
        <v>8.929913635495724</v>
      </c>
      <c r="I39" s="17">
        <f t="shared" si="11"/>
        <v>7.937701009329533</v>
      </c>
      <c r="J39" s="17">
        <f t="shared" si="11"/>
        <v>7.143930908396579</v>
      </c>
      <c r="K39" s="17">
        <f t="shared" si="11"/>
        <v>6.49448264399689</v>
      </c>
      <c r="L39" s="17">
        <f t="shared" si="11"/>
        <v>5.95327575699715</v>
      </c>
      <c r="M39" s="17">
        <f t="shared" si="11"/>
        <v>5.495331467997369</v>
      </c>
      <c r="N39" s="17">
        <f t="shared" si="11"/>
        <v>5.102807791711843</v>
      </c>
      <c r="O39" s="17">
        <f t="shared" si="11"/>
        <v>4.7626206055977205</v>
      </c>
      <c r="P39" s="17">
        <f t="shared" si="11"/>
        <v>4.464956817747862</v>
      </c>
      <c r="Q39" s="17">
        <f t="shared" si="11"/>
        <v>4.202312299056811</v>
      </c>
      <c r="R39" s="17">
        <f t="shared" si="11"/>
        <v>3.9688505046647666</v>
      </c>
      <c r="S39" s="17">
        <f t="shared" si="11"/>
        <v>3.7599636359982003</v>
      </c>
      <c r="T39" s="17">
        <f t="shared" si="11"/>
        <v>3.5719654541982897</v>
      </c>
      <c r="U39" s="17">
        <f t="shared" si="12"/>
        <v>3.401871861141229</v>
      </c>
      <c r="V39" s="17">
        <f t="shared" si="12"/>
        <v>3.247241321998445</v>
      </c>
      <c r="W39" s="17">
        <f t="shared" si="12"/>
        <v>3.1060569166941647</v>
      </c>
      <c r="X39" s="17">
        <f t="shared" si="12"/>
        <v>2.976637878498575</v>
      </c>
      <c r="Y39" s="17">
        <f t="shared" si="12"/>
        <v>2.8575723633586323</v>
      </c>
      <c r="Z39" s="17">
        <f t="shared" si="12"/>
        <v>2.7476657339986845</v>
      </c>
      <c r="AA39" s="17">
        <f t="shared" si="12"/>
        <v>2.6459003364431775</v>
      </c>
      <c r="AB39" s="17">
        <f t="shared" si="12"/>
        <v>2.5514038958559215</v>
      </c>
      <c r="AC39" s="17">
        <f t="shared" si="12"/>
        <v>2.4634244511712344</v>
      </c>
      <c r="AD39" s="17">
        <f t="shared" si="12"/>
        <v>2.3813103027988602</v>
      </c>
    </row>
    <row r="40" spans="1:30" ht="12.75">
      <c r="A40" s="9">
        <v>8002</v>
      </c>
      <c r="B40" s="20">
        <v>15</v>
      </c>
      <c r="C40" s="33">
        <f>(B40/40*C$45^2)^0.5</f>
        <v>0.12247448713915891</v>
      </c>
      <c r="D40" s="25">
        <f t="shared" si="9"/>
        <v>463.5659338217165</v>
      </c>
      <c r="E40" s="4">
        <f t="shared" si="11"/>
        <v>7.378220115913702</v>
      </c>
      <c r="F40" s="4">
        <f t="shared" si="11"/>
        <v>6.148516763261418</v>
      </c>
      <c r="G40" s="4">
        <f t="shared" si="11"/>
        <v>5.270157225652645</v>
      </c>
      <c r="H40" s="4">
        <f t="shared" si="11"/>
        <v>4.6113875724460645</v>
      </c>
      <c r="I40" s="4">
        <f t="shared" si="11"/>
        <v>4.099011175507613</v>
      </c>
      <c r="J40" s="4">
        <f t="shared" si="11"/>
        <v>3.689110057956851</v>
      </c>
      <c r="K40" s="4">
        <f t="shared" si="11"/>
        <v>3.35373641632441</v>
      </c>
      <c r="L40" s="4">
        <f t="shared" si="11"/>
        <v>3.074258381630709</v>
      </c>
      <c r="M40" s="4">
        <f t="shared" si="11"/>
        <v>2.8377769676591167</v>
      </c>
      <c r="N40" s="4">
        <f t="shared" si="11"/>
        <v>2.6350786128263226</v>
      </c>
      <c r="O40" s="4">
        <f t="shared" si="11"/>
        <v>2.4594067053045676</v>
      </c>
      <c r="P40" s="4">
        <f t="shared" si="11"/>
        <v>2.3056937862230322</v>
      </c>
      <c r="Q40" s="4">
        <f t="shared" si="11"/>
        <v>2.170064739974618</v>
      </c>
      <c r="R40" s="4">
        <f t="shared" si="11"/>
        <v>2.0495055877538064</v>
      </c>
      <c r="S40" s="4">
        <f t="shared" si="11"/>
        <v>1.9416368726088686</v>
      </c>
      <c r="T40" s="4">
        <f t="shared" si="11"/>
        <v>1.8445550289784256</v>
      </c>
      <c r="U40" s="4">
        <f t="shared" si="12"/>
        <v>1.756719075217548</v>
      </c>
      <c r="V40" s="4">
        <f t="shared" si="12"/>
        <v>1.676868208162205</v>
      </c>
      <c r="W40" s="4">
        <f t="shared" si="12"/>
        <v>1.6039608947638482</v>
      </c>
      <c r="X40" s="4">
        <f t="shared" si="12"/>
        <v>1.5371291908153546</v>
      </c>
      <c r="Y40" s="4">
        <f t="shared" si="12"/>
        <v>1.4756440231827406</v>
      </c>
      <c r="Z40" s="4">
        <f t="shared" si="12"/>
        <v>1.4188884838295583</v>
      </c>
      <c r="AA40" s="4">
        <f t="shared" si="12"/>
        <v>1.3663370585025372</v>
      </c>
      <c r="AB40" s="4">
        <f t="shared" si="12"/>
        <v>1.3175393064131613</v>
      </c>
      <c r="AC40" s="4">
        <f t="shared" si="12"/>
        <v>1.2721069165368455</v>
      </c>
      <c r="AD40" s="4">
        <f t="shared" si="12"/>
        <v>1.2297033526522838</v>
      </c>
    </row>
    <row r="41" spans="1:30" ht="12.75">
      <c r="A41" s="9"/>
      <c r="B41" s="20">
        <v>20</v>
      </c>
      <c r="C41" s="33">
        <f>(B41/40*C$45^2)^0.5</f>
        <v>0.14142135623730953</v>
      </c>
      <c r="D41" s="25">
        <f t="shared" si="9"/>
        <v>535.2798333582166</v>
      </c>
      <c r="E41" s="4">
        <f t="shared" si="11"/>
        <v>8.519634740126175</v>
      </c>
      <c r="F41" s="4">
        <f t="shared" si="11"/>
        <v>7.099695616771814</v>
      </c>
      <c r="G41" s="4">
        <f t="shared" si="11"/>
        <v>6.085453385804412</v>
      </c>
      <c r="H41" s="4">
        <f t="shared" si="11"/>
        <v>5.324771712578861</v>
      </c>
      <c r="I41" s="4">
        <f t="shared" si="11"/>
        <v>4.733130411181209</v>
      </c>
      <c r="J41" s="4">
        <f t="shared" si="11"/>
        <v>4.259817370063088</v>
      </c>
      <c r="K41" s="4">
        <f t="shared" si="11"/>
        <v>3.872561245511899</v>
      </c>
      <c r="L41" s="4">
        <f t="shared" si="11"/>
        <v>3.549847808385907</v>
      </c>
      <c r="M41" s="4">
        <f t="shared" si="11"/>
        <v>3.2767825923562217</v>
      </c>
      <c r="N41" s="4">
        <f t="shared" si="11"/>
        <v>3.042726692902206</v>
      </c>
      <c r="O41" s="4">
        <f t="shared" si="11"/>
        <v>2.8398782467087256</v>
      </c>
      <c r="P41" s="4">
        <f t="shared" si="11"/>
        <v>2.6623858562894305</v>
      </c>
      <c r="Q41" s="4">
        <f t="shared" si="11"/>
        <v>2.505774923566522</v>
      </c>
      <c r="R41" s="4">
        <f t="shared" si="11"/>
        <v>2.3665652055906046</v>
      </c>
      <c r="S41" s="4">
        <f t="shared" si="11"/>
        <v>2.2420091421384676</v>
      </c>
      <c r="T41" s="4">
        <f t="shared" si="11"/>
        <v>2.129908685031544</v>
      </c>
      <c r="U41" s="4">
        <f t="shared" si="12"/>
        <v>2.0284844619348044</v>
      </c>
      <c r="V41" s="4">
        <f t="shared" si="12"/>
        <v>1.9362806227559495</v>
      </c>
      <c r="W41" s="4">
        <f t="shared" si="12"/>
        <v>1.8520945087230818</v>
      </c>
      <c r="X41" s="4">
        <f t="shared" si="12"/>
        <v>1.7749239041929534</v>
      </c>
      <c r="Y41" s="4">
        <f t="shared" si="12"/>
        <v>1.703926948025235</v>
      </c>
      <c r="Z41" s="4">
        <f t="shared" si="12"/>
        <v>1.6383912961781109</v>
      </c>
      <c r="AA41" s="4">
        <f t="shared" si="12"/>
        <v>1.577710137060403</v>
      </c>
      <c r="AB41" s="4">
        <f t="shared" si="12"/>
        <v>1.521363346451103</v>
      </c>
      <c r="AC41" s="4">
        <f t="shared" si="12"/>
        <v>1.4689025414010646</v>
      </c>
      <c r="AD41" s="4">
        <f t="shared" si="12"/>
        <v>1.4199391233543628</v>
      </c>
    </row>
    <row r="42" spans="1:30" ht="12.75">
      <c r="A42" s="9"/>
      <c r="B42" s="20">
        <v>25</v>
      </c>
      <c r="C42" s="33">
        <f>(B42/40*C$45^2)^0.5</f>
        <v>0.15811388300841897</v>
      </c>
      <c r="D42" s="25">
        <f t="shared" si="9"/>
        <v>598.4610471868658</v>
      </c>
      <c r="E42" s="4">
        <f t="shared" si="11"/>
        <v>9.525241211195441</v>
      </c>
      <c r="F42" s="4">
        <f t="shared" si="11"/>
        <v>7.937701009329533</v>
      </c>
      <c r="G42" s="4">
        <f t="shared" si="11"/>
        <v>6.803743722282458</v>
      </c>
      <c r="H42" s="4">
        <f t="shared" si="11"/>
        <v>5.95327575699715</v>
      </c>
      <c r="I42" s="4">
        <f t="shared" si="11"/>
        <v>5.291800672886357</v>
      </c>
      <c r="J42" s="4">
        <f t="shared" si="11"/>
        <v>4.7626206055977205</v>
      </c>
      <c r="K42" s="4">
        <f t="shared" si="11"/>
        <v>4.329655095997927</v>
      </c>
      <c r="L42" s="4">
        <f t="shared" si="11"/>
        <v>3.9688505046647666</v>
      </c>
      <c r="M42" s="4">
        <f t="shared" si="11"/>
        <v>3.6635543119982468</v>
      </c>
      <c r="N42" s="4">
        <f t="shared" si="11"/>
        <v>3.401871861141229</v>
      </c>
      <c r="O42" s="4">
        <f t="shared" si="11"/>
        <v>3.1750804037318137</v>
      </c>
      <c r="P42" s="4">
        <f t="shared" si="11"/>
        <v>2.976637878498575</v>
      </c>
      <c r="Q42" s="4">
        <f t="shared" si="11"/>
        <v>2.801541532704541</v>
      </c>
      <c r="R42" s="4">
        <f t="shared" si="11"/>
        <v>2.6459003364431783</v>
      </c>
      <c r="S42" s="4">
        <f t="shared" si="11"/>
        <v>2.5066424239988</v>
      </c>
      <c r="T42" s="4">
        <f t="shared" si="11"/>
        <v>2.3813103027988602</v>
      </c>
      <c r="U42" s="4">
        <f t="shared" si="12"/>
        <v>2.2679145740941524</v>
      </c>
      <c r="V42" s="4">
        <f t="shared" si="12"/>
        <v>2.1648275479989634</v>
      </c>
      <c r="W42" s="4">
        <f t="shared" si="12"/>
        <v>2.0707046111294436</v>
      </c>
      <c r="X42" s="4">
        <f t="shared" si="12"/>
        <v>1.9844252523323833</v>
      </c>
      <c r="Y42" s="4">
        <f t="shared" si="12"/>
        <v>1.9050482422390882</v>
      </c>
      <c r="Z42" s="4">
        <f t="shared" si="12"/>
        <v>1.8317771559991234</v>
      </c>
      <c r="AA42" s="4">
        <f t="shared" si="12"/>
        <v>1.7639335576287856</v>
      </c>
      <c r="AB42" s="4">
        <f t="shared" si="12"/>
        <v>1.7009359305706144</v>
      </c>
      <c r="AC42" s="4">
        <f t="shared" si="12"/>
        <v>1.64228296744749</v>
      </c>
      <c r="AD42" s="4">
        <f t="shared" si="12"/>
        <v>1.5875402018659068</v>
      </c>
    </row>
    <row r="43" spans="1:30" ht="12.75">
      <c r="A43" s="9"/>
      <c r="B43" s="20">
        <v>30</v>
      </c>
      <c r="C43" s="33">
        <f>(B43/40*C$45^2)^0.5</f>
        <v>0.17320508075688776</v>
      </c>
      <c r="D43" s="25">
        <f t="shared" si="9"/>
        <v>655.5812306648202</v>
      </c>
      <c r="E43" s="4">
        <f t="shared" si="11"/>
        <v>10.434378954099147</v>
      </c>
      <c r="F43" s="4">
        <f t="shared" si="11"/>
        <v>8.695315795082623</v>
      </c>
      <c r="G43" s="4">
        <f t="shared" si="11"/>
        <v>7.4531278243565335</v>
      </c>
      <c r="H43" s="4">
        <f t="shared" si="11"/>
        <v>6.521486846311967</v>
      </c>
      <c r="I43" s="4">
        <f t="shared" si="11"/>
        <v>5.7968771967217485</v>
      </c>
      <c r="J43" s="4">
        <f t="shared" si="11"/>
        <v>5.2171894770495735</v>
      </c>
      <c r="K43" s="4">
        <f t="shared" si="11"/>
        <v>4.742899524590521</v>
      </c>
      <c r="L43" s="4">
        <f t="shared" si="11"/>
        <v>4.347657897541311</v>
      </c>
      <c r="M43" s="4">
        <f t="shared" si="11"/>
        <v>4.013222674653518</v>
      </c>
      <c r="N43" s="4">
        <f t="shared" si="11"/>
        <v>3.7265639121782668</v>
      </c>
      <c r="O43" s="4">
        <f t="shared" si="11"/>
        <v>3.478126318033049</v>
      </c>
      <c r="P43" s="4">
        <f t="shared" si="11"/>
        <v>3.2607434231559833</v>
      </c>
      <c r="Q43" s="4">
        <f t="shared" si="11"/>
        <v>3.0689349864997495</v>
      </c>
      <c r="R43" s="4">
        <f t="shared" si="11"/>
        <v>2.8984385983608743</v>
      </c>
      <c r="S43" s="4">
        <f t="shared" si="11"/>
        <v>2.745889198447144</v>
      </c>
      <c r="T43" s="4">
        <f t="shared" si="11"/>
        <v>2.6085947385247867</v>
      </c>
      <c r="U43" s="4">
        <f t="shared" si="12"/>
        <v>2.484375941452178</v>
      </c>
      <c r="V43" s="4">
        <f t="shared" si="12"/>
        <v>2.3714497622952604</v>
      </c>
      <c r="W43" s="4">
        <f t="shared" si="12"/>
        <v>2.2683432508911188</v>
      </c>
      <c r="X43" s="4">
        <f t="shared" si="12"/>
        <v>2.1738289487706557</v>
      </c>
      <c r="Y43" s="4">
        <f t="shared" si="12"/>
        <v>2.0868757908198297</v>
      </c>
      <c r="Z43" s="4">
        <f t="shared" si="12"/>
        <v>2.006611337326759</v>
      </c>
      <c r="AA43" s="4">
        <f t="shared" si="12"/>
        <v>1.9322923989072494</v>
      </c>
      <c r="AB43" s="4">
        <f t="shared" si="12"/>
        <v>1.8632819560891334</v>
      </c>
      <c r="AC43" s="4">
        <f t="shared" si="12"/>
        <v>1.7990308541550253</v>
      </c>
      <c r="AD43" s="4">
        <f t="shared" si="12"/>
        <v>1.7390631590165244</v>
      </c>
    </row>
    <row r="44" spans="1:30" ht="12.75">
      <c r="A44" s="9"/>
      <c r="B44" s="20">
        <v>35</v>
      </c>
      <c r="C44" s="33">
        <f>(B44/40*C$45^2)^0.5</f>
        <v>0.18708286933869708</v>
      </c>
      <c r="D44" s="25">
        <f t="shared" si="9"/>
        <v>708.1086604469684</v>
      </c>
      <c r="E44" s="4">
        <f t="shared" si="11"/>
        <v>11.270417391740128</v>
      </c>
      <c r="F44" s="4">
        <f t="shared" si="11"/>
        <v>9.392014493116774</v>
      </c>
      <c r="G44" s="4">
        <f t="shared" si="11"/>
        <v>8.050298136957236</v>
      </c>
      <c r="H44" s="4">
        <f t="shared" si="11"/>
        <v>7.044010869837581</v>
      </c>
      <c r="I44" s="4">
        <f t="shared" si="11"/>
        <v>6.261342995411184</v>
      </c>
      <c r="J44" s="4">
        <f t="shared" si="11"/>
        <v>5.635208695870064</v>
      </c>
      <c r="K44" s="4">
        <f t="shared" si="11"/>
        <v>5.122916996245514</v>
      </c>
      <c r="L44" s="4">
        <f t="shared" si="11"/>
        <v>4.696007246558387</v>
      </c>
      <c r="M44" s="4">
        <f t="shared" si="11"/>
        <v>4.33477591990005</v>
      </c>
      <c r="N44" s="4">
        <f t="shared" si="11"/>
        <v>4.025149068478618</v>
      </c>
      <c r="O44" s="4">
        <f t="shared" si="11"/>
        <v>3.75680579724671</v>
      </c>
      <c r="P44" s="4">
        <f t="shared" si="11"/>
        <v>3.5220054349187904</v>
      </c>
      <c r="Q44" s="4">
        <f t="shared" si="11"/>
        <v>3.3148286446294497</v>
      </c>
      <c r="R44" s="4">
        <f t="shared" si="11"/>
        <v>3.130671497705592</v>
      </c>
      <c r="S44" s="4">
        <f t="shared" si="11"/>
        <v>2.965899313615824</v>
      </c>
      <c r="T44" s="4">
        <f t="shared" si="11"/>
        <v>2.817604347935032</v>
      </c>
      <c r="U44" s="4">
        <f t="shared" si="12"/>
        <v>2.683432712319078</v>
      </c>
      <c r="V44" s="4">
        <f t="shared" si="12"/>
        <v>2.561458498122757</v>
      </c>
      <c r="W44" s="4">
        <f t="shared" si="12"/>
        <v>2.450090737334811</v>
      </c>
      <c r="X44" s="4">
        <f t="shared" si="12"/>
        <v>2.3480036232791934</v>
      </c>
      <c r="Y44" s="4">
        <f t="shared" si="12"/>
        <v>2.254083478348026</v>
      </c>
      <c r="Z44" s="4">
        <f t="shared" si="12"/>
        <v>2.167387959950025</v>
      </c>
      <c r="AA44" s="4">
        <f t="shared" si="12"/>
        <v>2.0871143318037277</v>
      </c>
      <c r="AB44" s="4">
        <f t="shared" si="12"/>
        <v>2.012574534239309</v>
      </c>
      <c r="AC44" s="4">
        <f t="shared" si="12"/>
        <v>1.9431754123689877</v>
      </c>
      <c r="AD44" s="4">
        <f t="shared" si="12"/>
        <v>1.878402898623355</v>
      </c>
    </row>
    <row r="45" spans="1:30" ht="12.75">
      <c r="A45" s="9"/>
      <c r="B45" s="21">
        <f>40*C45^2/C$45^2</f>
        <v>40</v>
      </c>
      <c r="C45" s="34">
        <v>0.2</v>
      </c>
      <c r="D45" s="26">
        <f t="shared" si="9"/>
        <v>757</v>
      </c>
      <c r="E45" s="12">
        <f>$D45*1.2/E$3/3.785/2.47*0.62</f>
        <v>12.048582995951415</v>
      </c>
      <c r="F45" s="12">
        <f aca="true" t="shared" si="13" ref="F45:AD55">$D45*1.2/F$3/3.785/2.47*0.62</f>
        <v>10.040485829959515</v>
      </c>
      <c r="G45" s="12">
        <f t="shared" si="13"/>
        <v>8.606130711393869</v>
      </c>
      <c r="H45" s="12">
        <f t="shared" si="13"/>
        <v>7.530364372469634</v>
      </c>
      <c r="I45" s="12">
        <f t="shared" si="13"/>
        <v>6.693657219973009</v>
      </c>
      <c r="J45" s="12">
        <f t="shared" si="13"/>
        <v>6.024291497975708</v>
      </c>
      <c r="K45" s="12">
        <f t="shared" si="13"/>
        <v>5.476628634523371</v>
      </c>
      <c r="L45" s="12">
        <f t="shared" si="13"/>
        <v>5.020242914979757</v>
      </c>
      <c r="M45" s="12">
        <f t="shared" si="13"/>
        <v>4.634070383058237</v>
      </c>
      <c r="N45" s="12">
        <f t="shared" si="13"/>
        <v>4.303065355696934</v>
      </c>
      <c r="O45" s="12">
        <f t="shared" si="13"/>
        <v>4.016194331983805</v>
      </c>
      <c r="P45" s="12">
        <f t="shared" si="13"/>
        <v>3.765182186234817</v>
      </c>
      <c r="Q45" s="12">
        <f t="shared" si="13"/>
        <v>3.5437008811621813</v>
      </c>
      <c r="R45" s="12">
        <f t="shared" si="13"/>
        <v>3.3468286099865043</v>
      </c>
      <c r="S45" s="12">
        <f t="shared" si="13"/>
        <v>3.1706797357766883</v>
      </c>
      <c r="T45" s="12">
        <f t="shared" si="13"/>
        <v>3.012145748987854</v>
      </c>
      <c r="U45" s="12">
        <f t="shared" si="13"/>
        <v>2.8687102371312894</v>
      </c>
      <c r="V45" s="12">
        <f t="shared" si="13"/>
        <v>2.7383143172616853</v>
      </c>
      <c r="W45" s="12">
        <f t="shared" si="13"/>
        <v>2.6192571730329166</v>
      </c>
      <c r="X45" s="12">
        <f t="shared" si="13"/>
        <v>2.5101214574898787</v>
      </c>
      <c r="Y45" s="12">
        <f t="shared" si="13"/>
        <v>2.409716599190283</v>
      </c>
      <c r="Z45" s="12">
        <f t="shared" si="13"/>
        <v>2.3170351915291185</v>
      </c>
      <c r="AA45" s="12">
        <f t="shared" si="13"/>
        <v>2.231219073324336</v>
      </c>
      <c r="AB45" s="12">
        <f t="shared" si="13"/>
        <v>2.151532677848467</v>
      </c>
      <c r="AC45" s="12">
        <f t="shared" si="13"/>
        <v>2.077341895853692</v>
      </c>
      <c r="AD45" s="12">
        <f t="shared" si="13"/>
        <v>2.0080971659919027</v>
      </c>
    </row>
    <row r="46" spans="1:30" ht="12.75">
      <c r="A46" s="9"/>
      <c r="B46" s="20">
        <v>45</v>
      </c>
      <c r="C46" s="33">
        <f aca="true" t="shared" si="14" ref="C46:C57">(B46/40*C$45^2)^0.5</f>
        <v>0.21213203435596428</v>
      </c>
      <c r="D46" s="25">
        <f t="shared" si="9"/>
        <v>802.9197500373248</v>
      </c>
      <c r="E46" s="4">
        <f>$D46*1.2/E$3/3.785/2.47*0.62</f>
        <v>12.779452110189263</v>
      </c>
      <c r="F46" s="4">
        <f t="shared" si="13"/>
        <v>10.64954342515772</v>
      </c>
      <c r="G46" s="4">
        <f t="shared" si="13"/>
        <v>9.128180078706615</v>
      </c>
      <c r="H46" s="4">
        <f t="shared" si="13"/>
        <v>7.987157568868289</v>
      </c>
      <c r="I46" s="4">
        <f t="shared" si="13"/>
        <v>7.099695616771812</v>
      </c>
      <c r="J46" s="4">
        <f t="shared" si="13"/>
        <v>6.3897260550946315</v>
      </c>
      <c r="K46" s="4">
        <f t="shared" si="13"/>
        <v>5.808841868267846</v>
      </c>
      <c r="L46" s="4">
        <f t="shared" si="13"/>
        <v>5.32477171257886</v>
      </c>
      <c r="M46" s="4">
        <f t="shared" si="13"/>
        <v>4.915173888534332</v>
      </c>
      <c r="N46" s="4">
        <f t="shared" si="13"/>
        <v>4.5640900393533075</v>
      </c>
      <c r="O46" s="4">
        <f t="shared" si="13"/>
        <v>4.259817370063087</v>
      </c>
      <c r="P46" s="4">
        <f t="shared" si="13"/>
        <v>3.9935787844341446</v>
      </c>
      <c r="Q46" s="4">
        <f t="shared" si="13"/>
        <v>3.758662385349783</v>
      </c>
      <c r="R46" s="4">
        <f t="shared" si="13"/>
        <v>3.549847808385906</v>
      </c>
      <c r="S46" s="4">
        <f t="shared" si="13"/>
        <v>3.363013713207701</v>
      </c>
      <c r="T46" s="4">
        <f t="shared" si="13"/>
        <v>3.1948630275473158</v>
      </c>
      <c r="U46" s="4">
        <f t="shared" si="13"/>
        <v>3.0427266929022054</v>
      </c>
      <c r="V46" s="4">
        <f t="shared" si="13"/>
        <v>2.904420934133923</v>
      </c>
      <c r="W46" s="4">
        <f t="shared" si="13"/>
        <v>2.7781417630846224</v>
      </c>
      <c r="X46" s="4">
        <f t="shared" si="13"/>
        <v>2.66238585628943</v>
      </c>
      <c r="Y46" s="4">
        <f t="shared" si="13"/>
        <v>2.5558904220378524</v>
      </c>
      <c r="Z46" s="4">
        <f t="shared" si="13"/>
        <v>2.457586944267166</v>
      </c>
      <c r="AA46" s="4">
        <f t="shared" si="13"/>
        <v>2.3665652055906037</v>
      </c>
      <c r="AB46" s="4">
        <f t="shared" si="13"/>
        <v>2.2820450196766537</v>
      </c>
      <c r="AC46" s="4">
        <f t="shared" si="13"/>
        <v>2.203353812101597</v>
      </c>
      <c r="AD46" s="4">
        <f t="shared" si="13"/>
        <v>2.1299086850315434</v>
      </c>
    </row>
    <row r="47" spans="1:30" ht="12.75">
      <c r="A47" s="9"/>
      <c r="B47" s="20">
        <v>50</v>
      </c>
      <c r="C47" s="33">
        <f t="shared" si="14"/>
        <v>0.223606797749979</v>
      </c>
      <c r="D47" s="25">
        <f t="shared" si="9"/>
        <v>846.3517294836705</v>
      </c>
      <c r="E47" s="4">
        <f aca="true" t="shared" si="15" ref="E47:T62">$D47*1.2/E$3/3.785/2.47*0.62</f>
        <v>13.47072530574772</v>
      </c>
      <c r="F47" s="4">
        <f t="shared" si="15"/>
        <v>11.225604421456433</v>
      </c>
      <c r="G47" s="4">
        <f t="shared" si="15"/>
        <v>9.621946646962657</v>
      </c>
      <c r="H47" s="4">
        <f t="shared" si="15"/>
        <v>8.419203316092325</v>
      </c>
      <c r="I47" s="4">
        <f t="shared" si="15"/>
        <v>7.483736280970956</v>
      </c>
      <c r="J47" s="4">
        <f t="shared" si="15"/>
        <v>6.73536265287386</v>
      </c>
      <c r="K47" s="4">
        <f t="shared" si="15"/>
        <v>6.123056957158055</v>
      </c>
      <c r="L47" s="4">
        <f t="shared" si="15"/>
        <v>5.6128022107282165</v>
      </c>
      <c r="M47" s="4">
        <f t="shared" si="15"/>
        <v>5.181048194518354</v>
      </c>
      <c r="N47" s="4">
        <f t="shared" si="15"/>
        <v>4.810973323481329</v>
      </c>
      <c r="O47" s="4">
        <f t="shared" si="15"/>
        <v>4.490241768582574</v>
      </c>
      <c r="P47" s="4">
        <f t="shared" si="15"/>
        <v>4.209601658046163</v>
      </c>
      <c r="Q47" s="4">
        <f t="shared" si="15"/>
        <v>3.9619780311022703</v>
      </c>
      <c r="R47" s="4">
        <f t="shared" si="15"/>
        <v>3.741868140485478</v>
      </c>
      <c r="S47" s="4">
        <f t="shared" si="15"/>
        <v>3.5449277120388745</v>
      </c>
      <c r="T47" s="4">
        <f t="shared" si="15"/>
        <v>3.36768132643693</v>
      </c>
      <c r="U47" s="4">
        <f t="shared" si="13"/>
        <v>3.2073155489875527</v>
      </c>
      <c r="V47" s="4">
        <f t="shared" si="13"/>
        <v>3.0615284785790275</v>
      </c>
      <c r="W47" s="4">
        <f t="shared" si="13"/>
        <v>2.9284185447277653</v>
      </c>
      <c r="X47" s="4">
        <f t="shared" si="13"/>
        <v>2.8064011053641083</v>
      </c>
      <c r="Y47" s="4">
        <f t="shared" si="13"/>
        <v>2.694145061149544</v>
      </c>
      <c r="Z47" s="4">
        <f t="shared" si="13"/>
        <v>2.590524097259177</v>
      </c>
      <c r="AA47" s="4">
        <f t="shared" si="13"/>
        <v>2.494578760323652</v>
      </c>
      <c r="AB47" s="4">
        <f t="shared" si="13"/>
        <v>2.4054866617406643</v>
      </c>
      <c r="AC47" s="4">
        <f t="shared" si="13"/>
        <v>2.3225388458185727</v>
      </c>
      <c r="AD47" s="4">
        <f t="shared" si="13"/>
        <v>2.245120884291287</v>
      </c>
    </row>
    <row r="48" spans="1:30" ht="12.75">
      <c r="A48" s="9"/>
      <c r="B48" s="20">
        <v>55</v>
      </c>
      <c r="C48" s="33">
        <f t="shared" si="14"/>
        <v>0.2345207879911715</v>
      </c>
      <c r="D48" s="25">
        <f t="shared" si="9"/>
        <v>887.6611825465841</v>
      </c>
      <c r="E48" s="4">
        <f t="shared" si="15"/>
        <v>14.12821589193778</v>
      </c>
      <c r="F48" s="4">
        <f t="shared" si="13"/>
        <v>11.773513243281482</v>
      </c>
      <c r="G48" s="4">
        <f t="shared" si="13"/>
        <v>10.091582779955555</v>
      </c>
      <c r="H48" s="4">
        <f t="shared" si="13"/>
        <v>8.830134932461112</v>
      </c>
      <c r="I48" s="4">
        <f t="shared" si="13"/>
        <v>7.849008828854321</v>
      </c>
      <c r="J48" s="4">
        <f t="shared" si="13"/>
        <v>7.06410794596889</v>
      </c>
      <c r="K48" s="4">
        <f t="shared" si="13"/>
        <v>6.421916314517173</v>
      </c>
      <c r="L48" s="4">
        <f t="shared" si="13"/>
        <v>5.886756621640741</v>
      </c>
      <c r="M48" s="4">
        <f t="shared" si="13"/>
        <v>5.433929189206839</v>
      </c>
      <c r="N48" s="4">
        <f t="shared" si="13"/>
        <v>5.0457913899777775</v>
      </c>
      <c r="O48" s="4">
        <f t="shared" si="13"/>
        <v>4.709405297312592</v>
      </c>
      <c r="P48" s="4">
        <f t="shared" si="13"/>
        <v>4.415067466230556</v>
      </c>
      <c r="Q48" s="4">
        <f t="shared" si="13"/>
        <v>4.155357615275817</v>
      </c>
      <c r="R48" s="4">
        <f t="shared" si="13"/>
        <v>3.9245044144271604</v>
      </c>
      <c r="S48" s="4">
        <f t="shared" si="13"/>
        <v>3.7179515505099414</v>
      </c>
      <c r="T48" s="4">
        <f t="shared" si="13"/>
        <v>3.532053972984445</v>
      </c>
      <c r="U48" s="4">
        <f t="shared" si="13"/>
        <v>3.363860926651852</v>
      </c>
      <c r="V48" s="4">
        <f t="shared" si="13"/>
        <v>3.2109581572585864</v>
      </c>
      <c r="W48" s="4">
        <f t="shared" si="13"/>
        <v>3.071351280856039</v>
      </c>
      <c r="X48" s="4">
        <f t="shared" si="13"/>
        <v>2.9433783108203704</v>
      </c>
      <c r="Y48" s="4">
        <f t="shared" si="13"/>
        <v>2.8256431783875557</v>
      </c>
      <c r="Z48" s="4">
        <f t="shared" si="13"/>
        <v>2.7169645946034193</v>
      </c>
      <c r="AA48" s="4">
        <f t="shared" si="13"/>
        <v>2.6163362762847737</v>
      </c>
      <c r="AB48" s="4">
        <f t="shared" si="13"/>
        <v>2.5228956949888888</v>
      </c>
      <c r="AC48" s="4">
        <f t="shared" si="13"/>
        <v>2.4358992917134104</v>
      </c>
      <c r="AD48" s="4">
        <f t="shared" si="13"/>
        <v>2.354702648656296</v>
      </c>
    </row>
    <row r="49" spans="1:30" ht="12.75">
      <c r="A49" s="9"/>
      <c r="B49" s="20">
        <v>60</v>
      </c>
      <c r="C49" s="33">
        <f t="shared" si="14"/>
        <v>0.24494897427831783</v>
      </c>
      <c r="D49" s="25">
        <f t="shared" si="9"/>
        <v>927.131867643433</v>
      </c>
      <c r="E49" s="4">
        <f t="shared" si="15"/>
        <v>14.756440231827405</v>
      </c>
      <c r="F49" s="4">
        <f t="shared" si="13"/>
        <v>12.297033526522837</v>
      </c>
      <c r="G49" s="4">
        <f t="shared" si="13"/>
        <v>10.54031445130529</v>
      </c>
      <c r="H49" s="4">
        <f t="shared" si="13"/>
        <v>9.222775144892129</v>
      </c>
      <c r="I49" s="4">
        <f t="shared" si="13"/>
        <v>8.198022351015226</v>
      </c>
      <c r="J49" s="4">
        <f t="shared" si="13"/>
        <v>7.378220115913702</v>
      </c>
      <c r="K49" s="4">
        <f t="shared" si="13"/>
        <v>6.70747283264882</v>
      </c>
      <c r="L49" s="4">
        <f t="shared" si="13"/>
        <v>6.148516763261418</v>
      </c>
      <c r="M49" s="4">
        <f t="shared" si="13"/>
        <v>5.675553935318233</v>
      </c>
      <c r="N49" s="4">
        <f t="shared" si="13"/>
        <v>5.270157225652645</v>
      </c>
      <c r="O49" s="4">
        <f t="shared" si="13"/>
        <v>4.918813410609135</v>
      </c>
      <c r="P49" s="4">
        <f t="shared" si="13"/>
        <v>4.6113875724460645</v>
      </c>
      <c r="Q49" s="4">
        <f t="shared" si="13"/>
        <v>4.340129479949236</v>
      </c>
      <c r="R49" s="4">
        <f t="shared" si="13"/>
        <v>4.099011175507613</v>
      </c>
      <c r="S49" s="4">
        <f t="shared" si="13"/>
        <v>3.8832737452177373</v>
      </c>
      <c r="T49" s="4">
        <f t="shared" si="13"/>
        <v>3.689110057956851</v>
      </c>
      <c r="U49" s="4">
        <f t="shared" si="13"/>
        <v>3.513438150435096</v>
      </c>
      <c r="V49" s="4">
        <f t="shared" si="13"/>
        <v>3.35373641632441</v>
      </c>
      <c r="W49" s="4">
        <f t="shared" si="13"/>
        <v>3.2079217895276964</v>
      </c>
      <c r="X49" s="4">
        <f t="shared" si="13"/>
        <v>3.074258381630709</v>
      </c>
      <c r="Y49" s="4">
        <f t="shared" si="13"/>
        <v>2.951288046365481</v>
      </c>
      <c r="Z49" s="4">
        <f t="shared" si="13"/>
        <v>2.8377769676591167</v>
      </c>
      <c r="AA49" s="4">
        <f t="shared" si="13"/>
        <v>2.7326741170050743</v>
      </c>
      <c r="AB49" s="4">
        <f t="shared" si="13"/>
        <v>2.6350786128263226</v>
      </c>
      <c r="AC49" s="4">
        <f t="shared" si="13"/>
        <v>2.544213833073691</v>
      </c>
      <c r="AD49" s="4">
        <f t="shared" si="13"/>
        <v>2.4594067053045676</v>
      </c>
    </row>
    <row r="50" spans="1:30" ht="12.75">
      <c r="A50" s="9"/>
      <c r="B50" s="20">
        <v>65</v>
      </c>
      <c r="C50" s="33">
        <f t="shared" si="14"/>
        <v>0.25495097567963926</v>
      </c>
      <c r="D50" s="25">
        <f t="shared" si="9"/>
        <v>964.9894429474346</v>
      </c>
      <c r="E50" s="4">
        <f t="shared" si="15"/>
        <v>15.35898995187462</v>
      </c>
      <c r="F50" s="4">
        <f t="shared" si="13"/>
        <v>12.799158293228851</v>
      </c>
      <c r="G50" s="4">
        <f t="shared" si="13"/>
        <v>10.970707108481871</v>
      </c>
      <c r="H50" s="4">
        <f t="shared" si="13"/>
        <v>9.599368719921637</v>
      </c>
      <c r="I50" s="4">
        <f t="shared" si="13"/>
        <v>8.532772195485899</v>
      </c>
      <c r="J50" s="4">
        <f t="shared" si="13"/>
        <v>7.67949497593731</v>
      </c>
      <c r="K50" s="4">
        <f t="shared" si="13"/>
        <v>6.9813590690339185</v>
      </c>
      <c r="L50" s="4">
        <f t="shared" si="13"/>
        <v>6.399579146614426</v>
      </c>
      <c r="M50" s="4">
        <f t="shared" si="13"/>
        <v>5.907303827644085</v>
      </c>
      <c r="N50" s="4">
        <f t="shared" si="13"/>
        <v>5.485353554240936</v>
      </c>
      <c r="O50" s="4">
        <f t="shared" si="13"/>
        <v>5.119663317291541</v>
      </c>
      <c r="P50" s="4">
        <f t="shared" si="13"/>
        <v>4.7996843599608185</v>
      </c>
      <c r="Q50" s="4">
        <f t="shared" si="13"/>
        <v>4.517349985845477</v>
      </c>
      <c r="R50" s="4">
        <f t="shared" si="13"/>
        <v>4.2663860977429495</v>
      </c>
      <c r="S50" s="4">
        <f t="shared" si="13"/>
        <v>4.041839461019637</v>
      </c>
      <c r="T50" s="4">
        <f t="shared" si="13"/>
        <v>3.839747487968655</v>
      </c>
      <c r="U50" s="4">
        <f t="shared" si="13"/>
        <v>3.6569023694939573</v>
      </c>
      <c r="V50" s="4">
        <f t="shared" si="13"/>
        <v>3.4906795345169592</v>
      </c>
      <c r="W50" s="4">
        <f t="shared" si="13"/>
        <v>3.338910859103178</v>
      </c>
      <c r="X50" s="4">
        <f t="shared" si="13"/>
        <v>3.199789573307213</v>
      </c>
      <c r="Y50" s="4">
        <f t="shared" si="13"/>
        <v>3.0717979903749244</v>
      </c>
      <c r="Z50" s="4">
        <f t="shared" si="13"/>
        <v>2.9536519138220423</v>
      </c>
      <c r="AA50" s="4">
        <f t="shared" si="13"/>
        <v>2.8442573984953</v>
      </c>
      <c r="AB50" s="4">
        <f t="shared" si="13"/>
        <v>2.742676777120468</v>
      </c>
      <c r="AC50" s="4">
        <f t="shared" si="13"/>
        <v>2.6481017158404514</v>
      </c>
      <c r="AD50" s="4">
        <f t="shared" si="13"/>
        <v>2.5598316586457703</v>
      </c>
    </row>
    <row r="51" spans="1:30" ht="12.75">
      <c r="A51" s="9"/>
      <c r="B51" s="20">
        <v>70</v>
      </c>
      <c r="C51" s="33">
        <f t="shared" si="14"/>
        <v>0.2645751311064591</v>
      </c>
      <c r="D51" s="25">
        <f t="shared" si="9"/>
        <v>1001.4168712379476</v>
      </c>
      <c r="E51" s="4">
        <f t="shared" si="15"/>
        <v>15.938777129004496</v>
      </c>
      <c r="F51" s="4">
        <f t="shared" si="13"/>
        <v>13.282314274170414</v>
      </c>
      <c r="G51" s="4">
        <f t="shared" si="13"/>
        <v>11.384840806431782</v>
      </c>
      <c r="H51" s="4">
        <f t="shared" si="13"/>
        <v>9.96173570562781</v>
      </c>
      <c r="I51" s="4">
        <f t="shared" si="13"/>
        <v>8.854876182780277</v>
      </c>
      <c r="J51" s="4">
        <f t="shared" si="13"/>
        <v>7.969388564502248</v>
      </c>
      <c r="K51" s="4">
        <f t="shared" si="13"/>
        <v>7.2448986950020435</v>
      </c>
      <c r="L51" s="4">
        <f t="shared" si="13"/>
        <v>6.641157137085207</v>
      </c>
      <c r="M51" s="4">
        <f t="shared" si="13"/>
        <v>6.130298895770961</v>
      </c>
      <c r="N51" s="4">
        <f t="shared" si="13"/>
        <v>5.692420403215891</v>
      </c>
      <c r="O51" s="4">
        <f t="shared" si="13"/>
        <v>5.312925709668165</v>
      </c>
      <c r="P51" s="4">
        <f t="shared" si="13"/>
        <v>4.980867852813905</v>
      </c>
      <c r="Q51" s="4">
        <f t="shared" si="13"/>
        <v>4.687875626177793</v>
      </c>
      <c r="R51" s="4">
        <f t="shared" si="13"/>
        <v>4.4274380913901386</v>
      </c>
      <c r="S51" s="4">
        <f t="shared" si="13"/>
        <v>4.194415033948552</v>
      </c>
      <c r="T51" s="4">
        <f t="shared" si="13"/>
        <v>3.984694282251124</v>
      </c>
      <c r="U51" s="4">
        <f t="shared" si="13"/>
        <v>3.794946935477261</v>
      </c>
      <c r="V51" s="4">
        <f t="shared" si="13"/>
        <v>3.6224493475010218</v>
      </c>
      <c r="W51" s="4">
        <f t="shared" si="13"/>
        <v>3.4649515497835863</v>
      </c>
      <c r="X51" s="4">
        <f t="shared" si="13"/>
        <v>3.3205785685426035</v>
      </c>
      <c r="Y51" s="4">
        <f t="shared" si="13"/>
        <v>3.187755425800899</v>
      </c>
      <c r="Z51" s="4">
        <f t="shared" si="13"/>
        <v>3.0651494478854806</v>
      </c>
      <c r="AA51" s="4">
        <f t="shared" si="13"/>
        <v>2.951625394260092</v>
      </c>
      <c r="AB51" s="4">
        <f t="shared" si="13"/>
        <v>2.8462102016079456</v>
      </c>
      <c r="AC51" s="4">
        <f t="shared" si="13"/>
        <v>2.7480650222421548</v>
      </c>
      <c r="AD51" s="4">
        <f t="shared" si="13"/>
        <v>2.6564628548340825</v>
      </c>
    </row>
    <row r="52" spans="1:30" ht="12.75">
      <c r="A52" s="9"/>
      <c r="B52" s="20">
        <v>75</v>
      </c>
      <c r="C52" s="33">
        <f t="shared" si="14"/>
        <v>0.2738612787525831</v>
      </c>
      <c r="D52" s="25">
        <f t="shared" si="9"/>
        <v>1036.5649400785271</v>
      </c>
      <c r="E52" s="4">
        <f t="shared" si="15"/>
        <v>16.498201732139417</v>
      </c>
      <c r="F52" s="4">
        <f t="shared" si="13"/>
        <v>13.748501443449513</v>
      </c>
      <c r="G52" s="4">
        <f t="shared" si="13"/>
        <v>11.784429808671012</v>
      </c>
      <c r="H52" s="4">
        <f t="shared" si="13"/>
        <v>10.311376082587136</v>
      </c>
      <c r="I52" s="4">
        <f t="shared" si="13"/>
        <v>9.165667628966341</v>
      </c>
      <c r="J52" s="4">
        <f t="shared" si="13"/>
        <v>8.249100866069709</v>
      </c>
      <c r="K52" s="4">
        <f t="shared" si="13"/>
        <v>7.499182605517916</v>
      </c>
      <c r="L52" s="4">
        <f t="shared" si="13"/>
        <v>6.874250721724756</v>
      </c>
      <c r="M52" s="4">
        <f t="shared" si="13"/>
        <v>6.345462204669006</v>
      </c>
      <c r="N52" s="4">
        <f t="shared" si="13"/>
        <v>5.892214904335506</v>
      </c>
      <c r="O52" s="4">
        <f t="shared" si="13"/>
        <v>5.499400577379806</v>
      </c>
      <c r="P52" s="4">
        <f t="shared" si="13"/>
        <v>5.155688041293568</v>
      </c>
      <c r="Q52" s="4">
        <f t="shared" si="13"/>
        <v>4.8524122741586515</v>
      </c>
      <c r="R52" s="4">
        <f t="shared" si="13"/>
        <v>4.582833814483171</v>
      </c>
      <c r="S52" s="4">
        <f t="shared" si="13"/>
        <v>4.341632034773531</v>
      </c>
      <c r="T52" s="4">
        <f t="shared" si="13"/>
        <v>4.124550433034854</v>
      </c>
      <c r="U52" s="4">
        <f t="shared" si="13"/>
        <v>3.928143269557004</v>
      </c>
      <c r="V52" s="4">
        <f t="shared" si="13"/>
        <v>3.749591302758958</v>
      </c>
      <c r="W52" s="4">
        <f t="shared" si="13"/>
        <v>3.586565593943351</v>
      </c>
      <c r="X52" s="4">
        <f t="shared" si="13"/>
        <v>3.437125360862378</v>
      </c>
      <c r="Y52" s="4">
        <f t="shared" si="13"/>
        <v>3.2996403464278834</v>
      </c>
      <c r="Z52" s="4">
        <f t="shared" si="13"/>
        <v>3.172731102334503</v>
      </c>
      <c r="AA52" s="4">
        <f t="shared" si="13"/>
        <v>3.055222542988781</v>
      </c>
      <c r="AB52" s="4">
        <f t="shared" si="13"/>
        <v>2.946107452167753</v>
      </c>
      <c r="AC52" s="4">
        <f t="shared" si="13"/>
        <v>2.8445175400240377</v>
      </c>
      <c r="AD52" s="4">
        <f t="shared" si="13"/>
        <v>2.749700288689903</v>
      </c>
    </row>
    <row r="53" spans="1:30" ht="12.75">
      <c r="A53" s="9"/>
      <c r="B53" s="20">
        <v>80</v>
      </c>
      <c r="C53" s="33">
        <f t="shared" si="14"/>
        <v>0.28284271247461906</v>
      </c>
      <c r="D53" s="25">
        <f t="shared" si="9"/>
        <v>1070.5596667164332</v>
      </c>
      <c r="E53" s="4">
        <f t="shared" si="15"/>
        <v>17.03926948025235</v>
      </c>
      <c r="F53" s="4">
        <f t="shared" si="13"/>
        <v>14.199391233543627</v>
      </c>
      <c r="G53" s="4">
        <f t="shared" si="13"/>
        <v>12.170906771608824</v>
      </c>
      <c r="H53" s="4">
        <f t="shared" si="13"/>
        <v>10.649543425157722</v>
      </c>
      <c r="I53" s="4">
        <f t="shared" si="13"/>
        <v>9.466260822362418</v>
      </c>
      <c r="J53" s="4">
        <f t="shared" si="13"/>
        <v>8.519634740126175</v>
      </c>
      <c r="K53" s="4">
        <f t="shared" si="13"/>
        <v>7.745122491023798</v>
      </c>
      <c r="L53" s="4">
        <f t="shared" si="13"/>
        <v>7.099695616771814</v>
      </c>
      <c r="M53" s="4">
        <f t="shared" si="13"/>
        <v>6.553565184712443</v>
      </c>
      <c r="N53" s="4">
        <f t="shared" si="13"/>
        <v>6.085453385804412</v>
      </c>
      <c r="O53" s="4">
        <f t="shared" si="13"/>
        <v>5.679756493417451</v>
      </c>
      <c r="P53" s="4">
        <f t="shared" si="13"/>
        <v>5.324771712578861</v>
      </c>
      <c r="Q53" s="4">
        <f t="shared" si="13"/>
        <v>5.011549847133044</v>
      </c>
      <c r="R53" s="4">
        <f t="shared" si="13"/>
        <v>4.733130411181209</v>
      </c>
      <c r="S53" s="4">
        <f t="shared" si="13"/>
        <v>4.484018284276935</v>
      </c>
      <c r="T53" s="4">
        <f t="shared" si="13"/>
        <v>4.259817370063088</v>
      </c>
      <c r="U53" s="4">
        <f t="shared" si="13"/>
        <v>4.056968923869609</v>
      </c>
      <c r="V53" s="4">
        <f t="shared" si="13"/>
        <v>3.872561245511899</v>
      </c>
      <c r="W53" s="4">
        <f t="shared" si="13"/>
        <v>3.7041890174461636</v>
      </c>
      <c r="X53" s="4">
        <f t="shared" si="13"/>
        <v>3.549847808385907</v>
      </c>
      <c r="Y53" s="4">
        <f t="shared" si="13"/>
        <v>3.40785389605047</v>
      </c>
      <c r="Z53" s="4">
        <f t="shared" si="13"/>
        <v>3.2767825923562217</v>
      </c>
      <c r="AA53" s="4">
        <f t="shared" si="13"/>
        <v>3.155420274120806</v>
      </c>
      <c r="AB53" s="4">
        <f t="shared" si="13"/>
        <v>3.042726692902206</v>
      </c>
      <c r="AC53" s="4">
        <f t="shared" si="13"/>
        <v>2.937805082802129</v>
      </c>
      <c r="AD53" s="4">
        <f t="shared" si="13"/>
        <v>2.8398782467087256</v>
      </c>
    </row>
    <row r="54" spans="1:30" ht="12.75">
      <c r="A54" s="9"/>
      <c r="B54" s="20">
        <v>85</v>
      </c>
      <c r="C54" s="33">
        <f t="shared" si="14"/>
        <v>0.29154759474226505</v>
      </c>
      <c r="D54" s="25">
        <f t="shared" si="9"/>
        <v>1103.5076460994733</v>
      </c>
      <c r="E54" s="4">
        <f t="shared" si="15"/>
        <v>17.56367696261095</v>
      </c>
      <c r="F54" s="4">
        <f t="shared" si="13"/>
        <v>14.636397468842453</v>
      </c>
      <c r="G54" s="4">
        <f t="shared" si="13"/>
        <v>12.545483544722105</v>
      </c>
      <c r="H54" s="4">
        <f t="shared" si="13"/>
        <v>10.97729810163184</v>
      </c>
      <c r="I54" s="4">
        <f t="shared" si="13"/>
        <v>9.757598312561637</v>
      </c>
      <c r="J54" s="4">
        <f t="shared" si="13"/>
        <v>8.781838481305474</v>
      </c>
      <c r="K54" s="4">
        <f t="shared" si="13"/>
        <v>7.98348952845952</v>
      </c>
      <c r="L54" s="4">
        <f t="shared" si="13"/>
        <v>7.318198734421227</v>
      </c>
      <c r="M54" s="4">
        <f t="shared" si="13"/>
        <v>6.755260370234979</v>
      </c>
      <c r="N54" s="4">
        <f t="shared" si="13"/>
        <v>6.272741772361052</v>
      </c>
      <c r="O54" s="4">
        <f t="shared" si="13"/>
        <v>5.854558987536982</v>
      </c>
      <c r="P54" s="4">
        <f t="shared" si="13"/>
        <v>5.48864905081592</v>
      </c>
      <c r="Q54" s="4">
        <f t="shared" si="13"/>
        <v>5.165787341944395</v>
      </c>
      <c r="R54" s="4">
        <f t="shared" si="13"/>
        <v>4.878799156280818</v>
      </c>
      <c r="S54" s="4">
        <f t="shared" si="13"/>
        <v>4.62202025331867</v>
      </c>
      <c r="T54" s="4">
        <f t="shared" si="13"/>
        <v>4.390919240652737</v>
      </c>
      <c r="U54" s="4">
        <f t="shared" si="13"/>
        <v>4.181827848240701</v>
      </c>
      <c r="V54" s="4">
        <f t="shared" si="13"/>
        <v>3.99174476422976</v>
      </c>
      <c r="W54" s="4">
        <f t="shared" si="13"/>
        <v>3.818190644045858</v>
      </c>
      <c r="X54" s="4">
        <f t="shared" si="13"/>
        <v>3.6590993672106134</v>
      </c>
      <c r="Y54" s="4">
        <f t="shared" si="13"/>
        <v>3.512735392522189</v>
      </c>
      <c r="Z54" s="4">
        <f t="shared" si="13"/>
        <v>3.3776301851174897</v>
      </c>
      <c r="AA54" s="4">
        <f t="shared" si="13"/>
        <v>3.2525327708538785</v>
      </c>
      <c r="AB54" s="4">
        <f t="shared" si="13"/>
        <v>3.136370886180526</v>
      </c>
      <c r="AC54" s="4">
        <f t="shared" si="13"/>
        <v>3.028220165967404</v>
      </c>
      <c r="AD54" s="4">
        <f t="shared" si="13"/>
        <v>2.927279493768491</v>
      </c>
    </row>
    <row r="55" spans="1:30" ht="12.75">
      <c r="A55" s="9"/>
      <c r="B55" s="20">
        <v>90</v>
      </c>
      <c r="C55" s="33">
        <f t="shared" si="14"/>
        <v>0.30000000000000004</v>
      </c>
      <c r="D55" s="25">
        <f t="shared" si="9"/>
        <v>1135.5000000000002</v>
      </c>
      <c r="E55" s="4">
        <f t="shared" si="15"/>
        <v>18.072874493927127</v>
      </c>
      <c r="F55" s="4">
        <f t="shared" si="13"/>
        <v>15.06072874493927</v>
      </c>
      <c r="G55" s="4">
        <f t="shared" si="13"/>
        <v>12.909196067090804</v>
      </c>
      <c r="H55" s="4">
        <f t="shared" si="13"/>
        <v>11.295546558704451</v>
      </c>
      <c r="I55" s="4">
        <f t="shared" si="13"/>
        <v>10.040485829959515</v>
      </c>
      <c r="J55" s="4">
        <f t="shared" si="13"/>
        <v>9.036437246963564</v>
      </c>
      <c r="K55" s="4">
        <f t="shared" si="13"/>
        <v>8.214942951785059</v>
      </c>
      <c r="L55" s="4">
        <f t="shared" si="13"/>
        <v>7.530364372469635</v>
      </c>
      <c r="M55" s="4">
        <f t="shared" si="13"/>
        <v>6.951105574587357</v>
      </c>
      <c r="N55" s="4">
        <f t="shared" si="13"/>
        <v>6.454598033545402</v>
      </c>
      <c r="O55" s="4">
        <f t="shared" si="13"/>
        <v>6.024291497975708</v>
      </c>
      <c r="P55" s="4">
        <f t="shared" si="13"/>
        <v>5.647773279352226</v>
      </c>
      <c r="Q55" s="4">
        <f t="shared" si="13"/>
        <v>5.315551321743272</v>
      </c>
      <c r="R55" s="4">
        <f t="shared" si="13"/>
        <v>5.020242914979757</v>
      </c>
      <c r="S55" s="4">
        <f t="shared" si="13"/>
        <v>4.756019603665032</v>
      </c>
      <c r="T55" s="4">
        <f t="shared" si="13"/>
        <v>4.518218623481782</v>
      </c>
      <c r="U55" s="4">
        <f t="shared" si="13"/>
        <v>4.303065355696934</v>
      </c>
      <c r="V55" s="4">
        <f t="shared" si="13"/>
        <v>4.107471475892529</v>
      </c>
      <c r="W55" s="4">
        <f t="shared" si="13"/>
        <v>3.9288857595493756</v>
      </c>
      <c r="X55" s="4">
        <f t="shared" si="13"/>
        <v>3.7651821862348176</v>
      </c>
      <c r="Y55" s="4">
        <f t="shared" si="13"/>
        <v>3.614574898785425</v>
      </c>
      <c r="Z55" s="4">
        <f>$D55*1.2/Z$3/3.785/2.47*0.62</f>
        <v>3.4755527872936787</v>
      </c>
      <c r="AA55" s="4">
        <f>$D55*1.2/AA$3/3.785/2.47*0.62</f>
        <v>3.3468286099865043</v>
      </c>
      <c r="AB55" s="4">
        <f>$D55*1.2/AB$3/3.785/2.47*0.62</f>
        <v>3.227299016772701</v>
      </c>
      <c r="AC55" s="4">
        <f>$D55*1.2/AC$3/3.785/2.47*0.62</f>
        <v>3.1160128437805383</v>
      </c>
      <c r="AD55" s="4">
        <f>$D55*1.2/AD$3/3.785/2.47*0.62</f>
        <v>3.012145748987854</v>
      </c>
    </row>
    <row r="56" spans="1:30" ht="12.75">
      <c r="A56" s="9"/>
      <c r="B56" s="20">
        <v>95</v>
      </c>
      <c r="C56" s="33">
        <f t="shared" si="14"/>
        <v>0.3082207001484488</v>
      </c>
      <c r="D56" s="25">
        <f t="shared" si="9"/>
        <v>1166.6153500618789</v>
      </c>
      <c r="E56" s="4">
        <f t="shared" si="15"/>
        <v>18.568113434044204</v>
      </c>
      <c r="F56" s="4">
        <f t="shared" si="15"/>
        <v>15.4734278617035</v>
      </c>
      <c r="G56" s="4">
        <f t="shared" si="15"/>
        <v>13.262938167174429</v>
      </c>
      <c r="H56" s="4">
        <f t="shared" si="15"/>
        <v>11.605070896277624</v>
      </c>
      <c r="I56" s="4">
        <f t="shared" si="15"/>
        <v>10.315618574469001</v>
      </c>
      <c r="J56" s="4">
        <f t="shared" si="15"/>
        <v>9.284056717022102</v>
      </c>
      <c r="K56" s="4">
        <f t="shared" si="15"/>
        <v>8.440051560929184</v>
      </c>
      <c r="L56" s="4">
        <f t="shared" si="15"/>
        <v>7.73671393085175</v>
      </c>
      <c r="M56" s="4">
        <f t="shared" si="15"/>
        <v>7.141582090017001</v>
      </c>
      <c r="N56" s="4">
        <f t="shared" si="15"/>
        <v>6.6314690835872145</v>
      </c>
      <c r="O56" s="4">
        <f t="shared" si="15"/>
        <v>6.189371144681401</v>
      </c>
      <c r="P56" s="4">
        <f t="shared" si="15"/>
        <v>5.802535448138812</v>
      </c>
      <c r="Q56" s="4">
        <f t="shared" si="15"/>
        <v>5.461209833542412</v>
      </c>
      <c r="R56" s="4">
        <f t="shared" si="15"/>
        <v>5.1578092872345005</v>
      </c>
      <c r="S56" s="4">
        <f t="shared" si="15"/>
        <v>4.8863456405379475</v>
      </c>
      <c r="T56" s="4">
        <f t="shared" si="15"/>
        <v>4.642028358511051</v>
      </c>
      <c r="U56" s="4">
        <f aca="true" t="shared" si="16" ref="U56:AD62">$D56*1.2/U$3/3.785/2.47*0.62</f>
        <v>4.420979389058143</v>
      </c>
      <c r="V56" s="4">
        <f t="shared" si="16"/>
        <v>4.220025780464592</v>
      </c>
      <c r="W56" s="4">
        <f t="shared" si="16"/>
        <v>4.036546398705262</v>
      </c>
      <c r="X56" s="4">
        <f t="shared" si="16"/>
        <v>3.868356965425875</v>
      </c>
      <c r="Y56" s="4">
        <f t="shared" si="16"/>
        <v>3.713622686808841</v>
      </c>
      <c r="Z56" s="4">
        <f t="shared" si="16"/>
        <v>3.5707910450085003</v>
      </c>
      <c r="AA56" s="4">
        <f t="shared" si="16"/>
        <v>3.4385395248230006</v>
      </c>
      <c r="AB56" s="4">
        <f t="shared" si="16"/>
        <v>3.3157345417936073</v>
      </c>
      <c r="AC56" s="4">
        <f t="shared" si="16"/>
        <v>3.2013988679386554</v>
      </c>
      <c r="AD56" s="4">
        <f t="shared" si="16"/>
        <v>3.0946855723407003</v>
      </c>
    </row>
    <row r="57" spans="1:30" ht="12.75">
      <c r="A57" s="18"/>
      <c r="B57" s="22">
        <v>100</v>
      </c>
      <c r="C57" s="35">
        <f t="shared" si="14"/>
        <v>0.31622776601683794</v>
      </c>
      <c r="D57" s="27">
        <f t="shared" si="9"/>
        <v>1196.9220943737316</v>
      </c>
      <c r="E57" s="17">
        <f t="shared" si="15"/>
        <v>19.050482422390882</v>
      </c>
      <c r="F57" s="17">
        <f t="shared" si="15"/>
        <v>15.875402018659067</v>
      </c>
      <c r="G57" s="17">
        <f t="shared" si="15"/>
        <v>13.607487444564915</v>
      </c>
      <c r="H57" s="17">
        <f t="shared" si="15"/>
        <v>11.9065515139943</v>
      </c>
      <c r="I57" s="17">
        <f t="shared" si="15"/>
        <v>10.583601345772713</v>
      </c>
      <c r="J57" s="17">
        <f t="shared" si="15"/>
        <v>9.525241211195441</v>
      </c>
      <c r="K57" s="17">
        <f t="shared" si="15"/>
        <v>8.659310191995854</v>
      </c>
      <c r="L57" s="17">
        <f t="shared" si="15"/>
        <v>7.937701009329533</v>
      </c>
      <c r="M57" s="17">
        <f t="shared" si="15"/>
        <v>7.3271086239964935</v>
      </c>
      <c r="N57" s="17">
        <f t="shared" si="15"/>
        <v>6.803743722282458</v>
      </c>
      <c r="O57" s="17">
        <f t="shared" si="15"/>
        <v>6.350160807463627</v>
      </c>
      <c r="P57" s="17">
        <f t="shared" si="15"/>
        <v>5.95327575699715</v>
      </c>
      <c r="Q57" s="17">
        <f t="shared" si="15"/>
        <v>5.603083065409082</v>
      </c>
      <c r="R57" s="17">
        <f t="shared" si="15"/>
        <v>5.291800672886357</v>
      </c>
      <c r="S57" s="17">
        <f t="shared" si="15"/>
        <v>5.0132848479976</v>
      </c>
      <c r="T57" s="17">
        <f t="shared" si="15"/>
        <v>4.7626206055977205</v>
      </c>
      <c r="U57" s="17">
        <f t="shared" si="16"/>
        <v>4.535829148188305</v>
      </c>
      <c r="V57" s="17">
        <f t="shared" si="16"/>
        <v>4.329655095997927</v>
      </c>
      <c r="W57" s="17">
        <f t="shared" si="16"/>
        <v>4.141409222258887</v>
      </c>
      <c r="X57" s="17">
        <f t="shared" si="16"/>
        <v>3.9688505046647666</v>
      </c>
      <c r="Y57" s="17">
        <f t="shared" si="16"/>
        <v>3.8100964844781764</v>
      </c>
      <c r="Z57" s="17">
        <f t="shared" si="16"/>
        <v>3.6635543119982468</v>
      </c>
      <c r="AA57" s="17">
        <f t="shared" si="16"/>
        <v>3.527867115257571</v>
      </c>
      <c r="AB57" s="17">
        <f t="shared" si="16"/>
        <v>3.401871861141229</v>
      </c>
      <c r="AC57" s="17">
        <f t="shared" si="16"/>
        <v>3.28456593489498</v>
      </c>
      <c r="AD57" s="17">
        <f t="shared" si="16"/>
        <v>3.1750804037318137</v>
      </c>
    </row>
    <row r="58" spans="1:30" ht="12.75">
      <c r="A58" s="9">
        <v>80025</v>
      </c>
      <c r="B58" s="20">
        <v>15</v>
      </c>
      <c r="C58" s="33">
        <f>(B58/40*C$63^2)^0.5</f>
        <v>0.15309310892394862</v>
      </c>
      <c r="D58" s="25">
        <f t="shared" si="9"/>
        <v>579.4574172771455</v>
      </c>
      <c r="E58" s="4">
        <f t="shared" si="15"/>
        <v>9.222775144892125</v>
      </c>
      <c r="F58" s="4">
        <f t="shared" si="15"/>
        <v>7.685645954076772</v>
      </c>
      <c r="G58" s="4">
        <f t="shared" si="15"/>
        <v>6.587696532065804</v>
      </c>
      <c r="H58" s="4">
        <f t="shared" si="15"/>
        <v>5.764234465557579</v>
      </c>
      <c r="I58" s="4">
        <f t="shared" si="15"/>
        <v>5.123763969384514</v>
      </c>
      <c r="J58" s="4">
        <f t="shared" si="15"/>
        <v>4.611387572446063</v>
      </c>
      <c r="K58" s="4">
        <f t="shared" si="15"/>
        <v>4.192170520405512</v>
      </c>
      <c r="L58" s="4">
        <f t="shared" si="15"/>
        <v>3.842822977038386</v>
      </c>
      <c r="M58" s="4">
        <f t="shared" si="15"/>
        <v>3.5472212095738946</v>
      </c>
      <c r="N58" s="4">
        <f t="shared" si="15"/>
        <v>3.293848266032902</v>
      </c>
      <c r="O58" s="4">
        <f t="shared" si="15"/>
        <v>3.074258381630709</v>
      </c>
      <c r="P58" s="4">
        <f t="shared" si="15"/>
        <v>2.8821172327787896</v>
      </c>
      <c r="Q58" s="4">
        <f t="shared" si="15"/>
        <v>2.7125809249682726</v>
      </c>
      <c r="R58" s="4">
        <f t="shared" si="15"/>
        <v>2.561881984692257</v>
      </c>
      <c r="S58" s="4">
        <f t="shared" si="15"/>
        <v>2.427046090761086</v>
      </c>
      <c r="T58" s="4">
        <f t="shared" si="15"/>
        <v>2.3056937862230313</v>
      </c>
      <c r="U58" s="4">
        <f t="shared" si="16"/>
        <v>2.1958988440219347</v>
      </c>
      <c r="V58" s="4">
        <f t="shared" si="16"/>
        <v>2.096085260202756</v>
      </c>
      <c r="W58" s="4">
        <f t="shared" si="16"/>
        <v>2.00495111845481</v>
      </c>
      <c r="X58" s="4">
        <f t="shared" si="16"/>
        <v>1.921411488519193</v>
      </c>
      <c r="Y58" s="4">
        <f t="shared" si="16"/>
        <v>1.8445550289784252</v>
      </c>
      <c r="Z58" s="4">
        <f t="shared" si="16"/>
        <v>1.7736106047869473</v>
      </c>
      <c r="AA58" s="4">
        <f t="shared" si="16"/>
        <v>1.7079213231281716</v>
      </c>
      <c r="AB58" s="4">
        <f t="shared" si="16"/>
        <v>1.646924133016451</v>
      </c>
      <c r="AC58" s="4">
        <f t="shared" si="16"/>
        <v>1.5901336456710564</v>
      </c>
      <c r="AD58" s="4">
        <f t="shared" si="16"/>
        <v>1.5371291908153546</v>
      </c>
    </row>
    <row r="59" spans="1:30" ht="12.75">
      <c r="A59" s="9"/>
      <c r="B59" s="20">
        <v>20</v>
      </c>
      <c r="C59" s="33">
        <f>(B59/40*C$63^2)^0.5</f>
        <v>0.1767766952966369</v>
      </c>
      <c r="D59" s="25">
        <f t="shared" si="9"/>
        <v>669.0997916977707</v>
      </c>
      <c r="E59" s="4">
        <f t="shared" si="15"/>
        <v>10.64954342515772</v>
      </c>
      <c r="F59" s="4">
        <f t="shared" si="15"/>
        <v>8.874619520964767</v>
      </c>
      <c r="G59" s="4">
        <f t="shared" si="15"/>
        <v>7.606816732255513</v>
      </c>
      <c r="H59" s="4">
        <f t="shared" si="15"/>
        <v>6.655964640723575</v>
      </c>
      <c r="I59" s="4">
        <f t="shared" si="15"/>
        <v>5.916413013976511</v>
      </c>
      <c r="J59" s="4">
        <f t="shared" si="15"/>
        <v>5.32477171257886</v>
      </c>
      <c r="K59" s="4">
        <f t="shared" si="15"/>
        <v>4.840701556889873</v>
      </c>
      <c r="L59" s="4">
        <f t="shared" si="15"/>
        <v>4.437309760482384</v>
      </c>
      <c r="M59" s="4">
        <f t="shared" si="15"/>
        <v>4.095978240445278</v>
      </c>
      <c r="N59" s="4">
        <f t="shared" si="15"/>
        <v>3.8034083661277567</v>
      </c>
      <c r="O59" s="4">
        <f t="shared" si="15"/>
        <v>3.549847808385907</v>
      </c>
      <c r="P59" s="4">
        <f t="shared" si="15"/>
        <v>3.3279823203617873</v>
      </c>
      <c r="Q59" s="4">
        <f t="shared" si="15"/>
        <v>3.132218654458153</v>
      </c>
      <c r="R59" s="4">
        <f t="shared" si="15"/>
        <v>2.9582065069882555</v>
      </c>
      <c r="S59" s="4">
        <f t="shared" si="15"/>
        <v>2.802511427673084</v>
      </c>
      <c r="T59" s="4">
        <f t="shared" si="15"/>
        <v>2.66238585628943</v>
      </c>
      <c r="U59" s="4">
        <f t="shared" si="16"/>
        <v>2.5356055774185045</v>
      </c>
      <c r="V59" s="4">
        <f t="shared" si="16"/>
        <v>2.4203507784449365</v>
      </c>
      <c r="W59" s="4">
        <f t="shared" si="16"/>
        <v>2.315118135903852</v>
      </c>
      <c r="X59" s="4">
        <f t="shared" si="16"/>
        <v>2.218654880241192</v>
      </c>
      <c r="Y59" s="4">
        <f t="shared" si="16"/>
        <v>2.129908685031544</v>
      </c>
      <c r="Z59" s="4">
        <f t="shared" si="16"/>
        <v>2.047989120222639</v>
      </c>
      <c r="AA59" s="4">
        <f t="shared" si="16"/>
        <v>1.9721376713255037</v>
      </c>
      <c r="AB59" s="4">
        <f t="shared" si="16"/>
        <v>1.9017041830638783</v>
      </c>
      <c r="AC59" s="4">
        <f t="shared" si="16"/>
        <v>1.8361281767513307</v>
      </c>
      <c r="AD59" s="4">
        <f t="shared" si="16"/>
        <v>1.7749239041929534</v>
      </c>
    </row>
    <row r="60" spans="1:30" ht="12.75">
      <c r="A60" s="9"/>
      <c r="B60" s="20">
        <v>25</v>
      </c>
      <c r="C60" s="33">
        <f>(B60/40*C$63^2)^0.5</f>
        <v>0.19764235376052372</v>
      </c>
      <c r="D60" s="25">
        <f t="shared" si="9"/>
        <v>748.0763089835823</v>
      </c>
      <c r="E60" s="4">
        <f t="shared" si="15"/>
        <v>11.906551513994302</v>
      </c>
      <c r="F60" s="4">
        <f t="shared" si="15"/>
        <v>9.92212626166192</v>
      </c>
      <c r="G60" s="4">
        <f t="shared" si="15"/>
        <v>8.504679652853074</v>
      </c>
      <c r="H60" s="4">
        <f t="shared" si="15"/>
        <v>7.441594696246439</v>
      </c>
      <c r="I60" s="4">
        <f t="shared" si="15"/>
        <v>6.614750841107946</v>
      </c>
      <c r="J60" s="4">
        <f t="shared" si="15"/>
        <v>5.953275756997151</v>
      </c>
      <c r="K60" s="4">
        <f t="shared" si="15"/>
        <v>5.41206886999741</v>
      </c>
      <c r="L60" s="4">
        <f t="shared" si="15"/>
        <v>4.96106313083096</v>
      </c>
      <c r="M60" s="4">
        <f t="shared" si="15"/>
        <v>4.579442889997809</v>
      </c>
      <c r="N60" s="4">
        <f t="shared" si="15"/>
        <v>4.252339826426537</v>
      </c>
      <c r="O60" s="4">
        <f t="shared" si="15"/>
        <v>3.968850504664767</v>
      </c>
      <c r="P60" s="4">
        <f t="shared" si="15"/>
        <v>3.7207973481232197</v>
      </c>
      <c r="Q60" s="4">
        <f t="shared" si="15"/>
        <v>3.501926915880677</v>
      </c>
      <c r="R60" s="4">
        <f t="shared" si="15"/>
        <v>3.307375420553973</v>
      </c>
      <c r="S60" s="4">
        <f t="shared" si="15"/>
        <v>3.133303029998501</v>
      </c>
      <c r="T60" s="4">
        <f t="shared" si="15"/>
        <v>2.9766378784985754</v>
      </c>
      <c r="U60" s="4">
        <f t="shared" si="16"/>
        <v>2.834893217617691</v>
      </c>
      <c r="V60" s="4">
        <f t="shared" si="16"/>
        <v>2.706034434998705</v>
      </c>
      <c r="W60" s="4">
        <f t="shared" si="16"/>
        <v>2.588380763911805</v>
      </c>
      <c r="X60" s="4">
        <f t="shared" si="16"/>
        <v>2.48053156541548</v>
      </c>
      <c r="Y60" s="4">
        <f t="shared" si="16"/>
        <v>2.3813103027988602</v>
      </c>
      <c r="Z60" s="4">
        <f t="shared" si="16"/>
        <v>2.2897214449989045</v>
      </c>
      <c r="AA60" s="4">
        <f t="shared" si="16"/>
        <v>2.2049169470359815</v>
      </c>
      <c r="AB60" s="4">
        <f t="shared" si="16"/>
        <v>2.1261699132132685</v>
      </c>
      <c r="AC60" s="4">
        <f t="shared" si="16"/>
        <v>2.0528537093093626</v>
      </c>
      <c r="AD60" s="4">
        <f t="shared" si="16"/>
        <v>1.9844252523323835</v>
      </c>
    </row>
    <row r="61" spans="1:30" ht="12.75">
      <c r="A61" s="9"/>
      <c r="B61" s="20">
        <v>30</v>
      </c>
      <c r="C61" s="33">
        <f>(B61/40*C$63^2)^0.5</f>
        <v>0.21650635094610965</v>
      </c>
      <c r="D61" s="25">
        <f t="shared" si="9"/>
        <v>819.476538331025</v>
      </c>
      <c r="E61" s="4">
        <f t="shared" si="15"/>
        <v>13.042973692623931</v>
      </c>
      <c r="F61" s="4">
        <f t="shared" si="15"/>
        <v>10.869144743853278</v>
      </c>
      <c r="G61" s="4">
        <f t="shared" si="15"/>
        <v>9.316409780445667</v>
      </c>
      <c r="H61" s="4">
        <f t="shared" si="15"/>
        <v>8.151858557889957</v>
      </c>
      <c r="I61" s="4">
        <f t="shared" si="15"/>
        <v>7.246096495902185</v>
      </c>
      <c r="J61" s="4">
        <f t="shared" si="15"/>
        <v>6.521486846311966</v>
      </c>
      <c r="K61" s="4">
        <f t="shared" si="15"/>
        <v>5.928624405738151</v>
      </c>
      <c r="L61" s="4">
        <f t="shared" si="15"/>
        <v>5.434572371926639</v>
      </c>
      <c r="M61" s="4">
        <f t="shared" si="15"/>
        <v>5.016528343316897</v>
      </c>
      <c r="N61" s="4">
        <f t="shared" si="15"/>
        <v>4.658204890222834</v>
      </c>
      <c r="O61" s="4">
        <f t="shared" si="15"/>
        <v>4.3476578975413105</v>
      </c>
      <c r="P61" s="4">
        <f t="shared" si="15"/>
        <v>4.075929278944979</v>
      </c>
      <c r="Q61" s="4">
        <f t="shared" si="15"/>
        <v>3.836168733124686</v>
      </c>
      <c r="R61" s="4">
        <f t="shared" si="15"/>
        <v>3.6230482479510924</v>
      </c>
      <c r="S61" s="4">
        <f t="shared" si="15"/>
        <v>3.43236149805893</v>
      </c>
      <c r="T61" s="4">
        <f t="shared" si="15"/>
        <v>3.260743423155983</v>
      </c>
      <c r="U61" s="4">
        <f t="shared" si="16"/>
        <v>3.105469926815222</v>
      </c>
      <c r="V61" s="4">
        <f t="shared" si="16"/>
        <v>2.9643122028690754</v>
      </c>
      <c r="W61" s="4">
        <f t="shared" si="16"/>
        <v>2.835429063613898</v>
      </c>
      <c r="X61" s="4">
        <f t="shared" si="16"/>
        <v>2.7172861859633195</v>
      </c>
      <c r="Y61" s="4">
        <f t="shared" si="16"/>
        <v>2.6085947385247863</v>
      </c>
      <c r="Z61" s="4">
        <f t="shared" si="16"/>
        <v>2.5082641716584484</v>
      </c>
      <c r="AA61" s="4">
        <f t="shared" si="16"/>
        <v>2.415365498634061</v>
      </c>
      <c r="AB61" s="4">
        <f t="shared" si="16"/>
        <v>2.329102445111417</v>
      </c>
      <c r="AC61" s="4">
        <f t="shared" si="16"/>
        <v>2.248788567693781</v>
      </c>
      <c r="AD61" s="4">
        <f t="shared" si="16"/>
        <v>2.1738289487706552</v>
      </c>
    </row>
    <row r="62" spans="1:30" ht="12.75">
      <c r="A62" s="9"/>
      <c r="B62" s="20">
        <v>35</v>
      </c>
      <c r="C62" s="33">
        <f>(B62/40*C$63^2)^0.5</f>
        <v>0.23385358667337133</v>
      </c>
      <c r="D62" s="25">
        <f t="shared" si="9"/>
        <v>885.1358255587105</v>
      </c>
      <c r="E62" s="4">
        <f t="shared" si="15"/>
        <v>14.08802173967516</v>
      </c>
      <c r="F62" s="4">
        <f t="shared" si="15"/>
        <v>11.740018116395968</v>
      </c>
      <c r="G62" s="4">
        <f t="shared" si="15"/>
        <v>10.062872671196544</v>
      </c>
      <c r="H62" s="4">
        <f t="shared" si="15"/>
        <v>8.805013587296974</v>
      </c>
      <c r="I62" s="4">
        <f t="shared" si="15"/>
        <v>7.826678744263977</v>
      </c>
      <c r="J62" s="4">
        <f t="shared" si="15"/>
        <v>7.04401086983758</v>
      </c>
      <c r="K62" s="4">
        <f t="shared" si="15"/>
        <v>6.403646245306891</v>
      </c>
      <c r="L62" s="4">
        <f t="shared" si="15"/>
        <v>5.870009058197984</v>
      </c>
      <c r="M62" s="4">
        <f t="shared" si="15"/>
        <v>5.418469899875061</v>
      </c>
      <c r="N62" s="4">
        <f t="shared" si="15"/>
        <v>5.031436335598272</v>
      </c>
      <c r="O62" s="4">
        <f t="shared" si="15"/>
        <v>4.696007246558387</v>
      </c>
      <c r="P62" s="4">
        <f t="shared" si="15"/>
        <v>4.402506793648487</v>
      </c>
      <c r="Q62" s="4">
        <f t="shared" si="15"/>
        <v>4.1435358057868115</v>
      </c>
      <c r="R62" s="4">
        <f t="shared" si="15"/>
        <v>3.9133393721319885</v>
      </c>
      <c r="S62" s="4">
        <f t="shared" si="15"/>
        <v>3.707374142019779</v>
      </c>
      <c r="T62" s="4">
        <f t="shared" si="15"/>
        <v>3.52200543491879</v>
      </c>
      <c r="U62" s="4">
        <f t="shared" si="16"/>
        <v>3.3542908903988473</v>
      </c>
      <c r="V62" s="4">
        <f t="shared" si="16"/>
        <v>3.2018231226534457</v>
      </c>
      <c r="W62" s="4">
        <f t="shared" si="16"/>
        <v>3.062613421668513</v>
      </c>
      <c r="X62" s="4">
        <f t="shared" si="16"/>
        <v>2.935004529098992</v>
      </c>
      <c r="Y62" s="4">
        <f t="shared" si="16"/>
        <v>2.817604347935032</v>
      </c>
      <c r="Z62" s="4">
        <f t="shared" si="16"/>
        <v>2.7092349499375303</v>
      </c>
      <c r="AA62" s="4">
        <f t="shared" si="16"/>
        <v>2.608892914754659</v>
      </c>
      <c r="AB62" s="4">
        <f t="shared" si="16"/>
        <v>2.515718167799136</v>
      </c>
      <c r="AC62" s="4">
        <f t="shared" si="16"/>
        <v>2.4289692654612347</v>
      </c>
      <c r="AD62" s="4">
        <f t="shared" si="16"/>
        <v>2.3480036232791934</v>
      </c>
    </row>
    <row r="63" spans="1:30" ht="12.75">
      <c r="A63" s="9"/>
      <c r="B63" s="21">
        <f>40*C63^2/C$63^2</f>
        <v>40</v>
      </c>
      <c r="C63" s="34">
        <v>0.25</v>
      </c>
      <c r="D63" s="26">
        <f t="shared" si="9"/>
        <v>946.25</v>
      </c>
      <c r="E63" s="12">
        <f>$D63*1.2/E$3/3.785/2.47*0.62</f>
        <v>15.060728744939269</v>
      </c>
      <c r="F63" s="12">
        <f aca="true" t="shared" si="17" ref="F63:AD73">$D63*1.2/F$3/3.785/2.47*0.62</f>
        <v>12.550607287449393</v>
      </c>
      <c r="G63" s="12">
        <f t="shared" si="17"/>
        <v>10.757663389242337</v>
      </c>
      <c r="H63" s="12">
        <f t="shared" si="17"/>
        <v>9.412955465587045</v>
      </c>
      <c r="I63" s="12">
        <f t="shared" si="17"/>
        <v>8.367071524966262</v>
      </c>
      <c r="J63" s="12">
        <f t="shared" si="17"/>
        <v>7.530364372469634</v>
      </c>
      <c r="K63" s="12">
        <f t="shared" si="17"/>
        <v>6.845785793154214</v>
      </c>
      <c r="L63" s="12">
        <f t="shared" si="17"/>
        <v>6.275303643724697</v>
      </c>
      <c r="M63" s="12">
        <f t="shared" si="17"/>
        <v>5.792587978822795</v>
      </c>
      <c r="N63" s="12">
        <f t="shared" si="17"/>
        <v>5.3788316946211685</v>
      </c>
      <c r="O63" s="12">
        <f t="shared" si="17"/>
        <v>5.020242914979757</v>
      </c>
      <c r="P63" s="12">
        <f t="shared" si="17"/>
        <v>4.706477732793522</v>
      </c>
      <c r="Q63" s="12">
        <f t="shared" si="17"/>
        <v>4.429626101452727</v>
      </c>
      <c r="R63" s="12">
        <f t="shared" si="17"/>
        <v>4.183535762483131</v>
      </c>
      <c r="S63" s="12">
        <f t="shared" si="17"/>
        <v>3.96334966972086</v>
      </c>
      <c r="T63" s="12">
        <f t="shared" si="17"/>
        <v>3.765182186234817</v>
      </c>
      <c r="U63" s="12">
        <f t="shared" si="17"/>
        <v>3.5858877964141116</v>
      </c>
      <c r="V63" s="12">
        <f t="shared" si="17"/>
        <v>3.422892896577107</v>
      </c>
      <c r="W63" s="12">
        <f t="shared" si="17"/>
        <v>3.2740714662911454</v>
      </c>
      <c r="X63" s="12">
        <f t="shared" si="17"/>
        <v>3.1376518218623484</v>
      </c>
      <c r="Y63" s="12">
        <f t="shared" si="17"/>
        <v>3.012145748987854</v>
      </c>
      <c r="Z63" s="12">
        <f t="shared" si="17"/>
        <v>2.8962939894113977</v>
      </c>
      <c r="AA63" s="12">
        <f t="shared" si="17"/>
        <v>2.7890238416554203</v>
      </c>
      <c r="AB63" s="12">
        <f t="shared" si="17"/>
        <v>2.6894158473105843</v>
      </c>
      <c r="AC63" s="12">
        <f t="shared" si="17"/>
        <v>2.5966773698171157</v>
      </c>
      <c r="AD63" s="12">
        <f t="shared" si="17"/>
        <v>2.5101214574898787</v>
      </c>
    </row>
    <row r="64" spans="1:30" ht="12.75">
      <c r="A64" s="9"/>
      <c r="B64" s="20">
        <v>45</v>
      </c>
      <c r="C64" s="33">
        <f aca="true" t="shared" si="18" ref="C64:C75">(B64/40*C$63^2)^0.5</f>
        <v>0.2651650429449553</v>
      </c>
      <c r="D64" s="25">
        <f t="shared" si="9"/>
        <v>1003.6496875466559</v>
      </c>
      <c r="E64" s="4">
        <f>$D64*1.2/E$3/3.785/2.47*0.62</f>
        <v>15.974315137736575</v>
      </c>
      <c r="F64" s="4">
        <f t="shared" si="17"/>
        <v>13.311929281447147</v>
      </c>
      <c r="G64" s="4">
        <f t="shared" si="17"/>
        <v>11.410225098383268</v>
      </c>
      <c r="H64" s="4">
        <f t="shared" si="17"/>
        <v>9.983946961085358</v>
      </c>
      <c r="I64" s="4">
        <f t="shared" si="17"/>
        <v>8.874619520964764</v>
      </c>
      <c r="J64" s="4">
        <f t="shared" si="17"/>
        <v>7.987157568868287</v>
      </c>
      <c r="K64" s="4">
        <f t="shared" si="17"/>
        <v>7.261052335334807</v>
      </c>
      <c r="L64" s="4">
        <f t="shared" si="17"/>
        <v>6.655964640723574</v>
      </c>
      <c r="M64" s="4">
        <f t="shared" si="17"/>
        <v>6.143967360667913</v>
      </c>
      <c r="N64" s="4">
        <f t="shared" si="17"/>
        <v>5.705112549191634</v>
      </c>
      <c r="O64" s="4">
        <f t="shared" si="17"/>
        <v>5.324771712578859</v>
      </c>
      <c r="P64" s="4">
        <f t="shared" si="17"/>
        <v>4.991973480542679</v>
      </c>
      <c r="Q64" s="4">
        <f t="shared" si="17"/>
        <v>4.698327981687227</v>
      </c>
      <c r="R64" s="4">
        <f t="shared" si="17"/>
        <v>4.437309760482382</v>
      </c>
      <c r="S64" s="4">
        <f t="shared" si="17"/>
        <v>4.203767141509625</v>
      </c>
      <c r="T64" s="4">
        <f t="shared" si="17"/>
        <v>3.9935787844341437</v>
      </c>
      <c r="U64" s="4">
        <f t="shared" si="17"/>
        <v>3.8034083661277562</v>
      </c>
      <c r="V64" s="4">
        <f t="shared" si="17"/>
        <v>3.6305261676674037</v>
      </c>
      <c r="W64" s="4">
        <f t="shared" si="17"/>
        <v>3.472677203855777</v>
      </c>
      <c r="X64" s="4">
        <f t="shared" si="17"/>
        <v>3.327982320361787</v>
      </c>
      <c r="Y64" s="4">
        <f t="shared" si="17"/>
        <v>3.1948630275473158</v>
      </c>
      <c r="Z64" s="4">
        <f t="shared" si="17"/>
        <v>3.0719836803339566</v>
      </c>
      <c r="AA64" s="4">
        <f t="shared" si="17"/>
        <v>2.958206506988254</v>
      </c>
      <c r="AB64" s="4">
        <f t="shared" si="17"/>
        <v>2.852556274595817</v>
      </c>
      <c r="AC64" s="4">
        <f t="shared" si="17"/>
        <v>2.754192265126996</v>
      </c>
      <c r="AD64" s="4">
        <f t="shared" si="17"/>
        <v>2.6623858562894296</v>
      </c>
    </row>
    <row r="65" spans="1:30" ht="12.75">
      <c r="A65" s="9"/>
      <c r="B65" s="20">
        <v>50</v>
      </c>
      <c r="C65" s="33">
        <f t="shared" si="18"/>
        <v>0.2795084971874737</v>
      </c>
      <c r="D65" s="25">
        <f t="shared" si="9"/>
        <v>1057.939661854588</v>
      </c>
      <c r="E65" s="4">
        <f aca="true" t="shared" si="19" ref="E65:T80">$D65*1.2/E$3/3.785/2.47*0.62</f>
        <v>16.838406632184643</v>
      </c>
      <c r="F65" s="4">
        <f t="shared" si="19"/>
        <v>14.032005526820539</v>
      </c>
      <c r="G65" s="4">
        <f t="shared" si="19"/>
        <v>12.027433308703321</v>
      </c>
      <c r="H65" s="4">
        <f t="shared" si="19"/>
        <v>10.524004145115404</v>
      </c>
      <c r="I65" s="4">
        <f t="shared" si="19"/>
        <v>9.354670351213692</v>
      </c>
      <c r="J65" s="4">
        <f t="shared" si="19"/>
        <v>8.419203316092322</v>
      </c>
      <c r="K65" s="4">
        <f t="shared" si="19"/>
        <v>7.653821196447567</v>
      </c>
      <c r="L65" s="4">
        <f t="shared" si="19"/>
        <v>7.0160027634102695</v>
      </c>
      <c r="M65" s="4">
        <f t="shared" si="19"/>
        <v>6.476310243147941</v>
      </c>
      <c r="N65" s="4">
        <f t="shared" si="19"/>
        <v>6.0137166543516605</v>
      </c>
      <c r="O65" s="4">
        <f t="shared" si="19"/>
        <v>5.612802210728216</v>
      </c>
      <c r="P65" s="4">
        <f t="shared" si="19"/>
        <v>5.262002072557702</v>
      </c>
      <c r="Q65" s="4">
        <f t="shared" si="19"/>
        <v>4.952472538877838</v>
      </c>
      <c r="R65" s="4">
        <f t="shared" si="19"/>
        <v>4.677335175606846</v>
      </c>
      <c r="S65" s="4">
        <f t="shared" si="19"/>
        <v>4.431159640048591</v>
      </c>
      <c r="T65" s="4">
        <f t="shared" si="19"/>
        <v>4.209601658046161</v>
      </c>
      <c r="U65" s="4">
        <f t="shared" si="17"/>
        <v>4.00914443623444</v>
      </c>
      <c r="V65" s="4">
        <f t="shared" si="17"/>
        <v>3.8269105982237837</v>
      </c>
      <c r="W65" s="4">
        <f t="shared" si="17"/>
        <v>3.660523180909706</v>
      </c>
      <c r="X65" s="4">
        <f t="shared" si="17"/>
        <v>3.5080013817051348</v>
      </c>
      <c r="Y65" s="4">
        <f t="shared" si="17"/>
        <v>3.3676813264369296</v>
      </c>
      <c r="Z65" s="4">
        <f t="shared" si="17"/>
        <v>3.2381551215739703</v>
      </c>
      <c r="AA65" s="4">
        <f t="shared" si="17"/>
        <v>3.118223450404564</v>
      </c>
      <c r="AB65" s="4">
        <f t="shared" si="17"/>
        <v>3.0068583271758302</v>
      </c>
      <c r="AC65" s="4">
        <f t="shared" si="17"/>
        <v>2.9031735572732154</v>
      </c>
      <c r="AD65" s="4">
        <f t="shared" si="17"/>
        <v>2.806401105364108</v>
      </c>
    </row>
    <row r="66" spans="1:30" ht="12.75">
      <c r="A66" s="9"/>
      <c r="B66" s="20">
        <v>55</v>
      </c>
      <c r="C66" s="33">
        <f t="shared" si="18"/>
        <v>0.29315098498896436</v>
      </c>
      <c r="D66" s="25">
        <f t="shared" si="9"/>
        <v>1109.5764781832302</v>
      </c>
      <c r="E66" s="4">
        <f t="shared" si="19"/>
        <v>17.660269864922224</v>
      </c>
      <c r="F66" s="4">
        <f t="shared" si="17"/>
        <v>14.716891554101855</v>
      </c>
      <c r="G66" s="4">
        <f t="shared" si="17"/>
        <v>12.614478474944447</v>
      </c>
      <c r="H66" s="4">
        <f t="shared" si="17"/>
        <v>11.03766866557639</v>
      </c>
      <c r="I66" s="4">
        <f t="shared" si="17"/>
        <v>9.811261036067902</v>
      </c>
      <c r="J66" s="4">
        <f t="shared" si="17"/>
        <v>8.830134932461112</v>
      </c>
      <c r="K66" s="4">
        <f t="shared" si="17"/>
        <v>8.027395393146465</v>
      </c>
      <c r="L66" s="4">
        <f t="shared" si="17"/>
        <v>7.358445777050927</v>
      </c>
      <c r="M66" s="4">
        <f t="shared" si="17"/>
        <v>6.792411486508548</v>
      </c>
      <c r="N66" s="4">
        <f t="shared" si="17"/>
        <v>6.307239237472223</v>
      </c>
      <c r="O66" s="4">
        <f t="shared" si="17"/>
        <v>5.886756621640742</v>
      </c>
      <c r="P66" s="4">
        <f t="shared" si="17"/>
        <v>5.518834332788195</v>
      </c>
      <c r="Q66" s="4">
        <f t="shared" si="17"/>
        <v>5.194197019094771</v>
      </c>
      <c r="R66" s="4">
        <f t="shared" si="17"/>
        <v>4.905630518033951</v>
      </c>
      <c r="S66" s="4">
        <f t="shared" si="17"/>
        <v>4.647439438137427</v>
      </c>
      <c r="T66" s="4">
        <f t="shared" si="17"/>
        <v>4.415067466230556</v>
      </c>
      <c r="U66" s="4">
        <f t="shared" si="17"/>
        <v>4.204826158314815</v>
      </c>
      <c r="V66" s="4">
        <f t="shared" si="17"/>
        <v>4.0136976965732325</v>
      </c>
      <c r="W66" s="4">
        <f t="shared" si="17"/>
        <v>3.839189101070049</v>
      </c>
      <c r="X66" s="4">
        <f t="shared" si="17"/>
        <v>3.6792228885254636</v>
      </c>
      <c r="Y66" s="4">
        <f t="shared" si="17"/>
        <v>3.532053972984445</v>
      </c>
      <c r="Z66" s="4">
        <f t="shared" si="17"/>
        <v>3.396205743254274</v>
      </c>
      <c r="AA66" s="4">
        <f t="shared" si="17"/>
        <v>3.2704203453559675</v>
      </c>
      <c r="AB66" s="4">
        <f t="shared" si="17"/>
        <v>3.1536196187361116</v>
      </c>
      <c r="AC66" s="4">
        <f t="shared" si="17"/>
        <v>3.0448741146417633</v>
      </c>
      <c r="AD66" s="4">
        <f t="shared" si="17"/>
        <v>2.943378310820371</v>
      </c>
    </row>
    <row r="67" spans="1:30" ht="12.75">
      <c r="A67" s="9"/>
      <c r="B67" s="20">
        <v>60</v>
      </c>
      <c r="C67" s="33">
        <f t="shared" si="18"/>
        <v>0.30618621784789724</v>
      </c>
      <c r="D67" s="25">
        <f t="shared" si="9"/>
        <v>1158.914834554291</v>
      </c>
      <c r="E67" s="4">
        <f t="shared" si="19"/>
        <v>18.44555028978425</v>
      </c>
      <c r="F67" s="4">
        <f t="shared" si="17"/>
        <v>15.371291908153545</v>
      </c>
      <c r="G67" s="4">
        <f t="shared" si="17"/>
        <v>13.175393064131608</v>
      </c>
      <c r="H67" s="4">
        <f t="shared" si="17"/>
        <v>11.528468931115158</v>
      </c>
      <c r="I67" s="4">
        <f t="shared" si="17"/>
        <v>10.247527938769029</v>
      </c>
      <c r="J67" s="4">
        <f t="shared" si="17"/>
        <v>9.222775144892125</v>
      </c>
      <c r="K67" s="4">
        <f t="shared" si="17"/>
        <v>8.384341040811025</v>
      </c>
      <c r="L67" s="4">
        <f t="shared" si="17"/>
        <v>7.685645954076772</v>
      </c>
      <c r="M67" s="4">
        <f t="shared" si="17"/>
        <v>7.094442419147789</v>
      </c>
      <c r="N67" s="4">
        <f t="shared" si="17"/>
        <v>6.587696532065804</v>
      </c>
      <c r="O67" s="4">
        <f t="shared" si="17"/>
        <v>6.148516763261418</v>
      </c>
      <c r="P67" s="4">
        <f t="shared" si="17"/>
        <v>5.764234465557579</v>
      </c>
      <c r="Q67" s="4">
        <f t="shared" si="17"/>
        <v>5.425161849936545</v>
      </c>
      <c r="R67" s="4">
        <f t="shared" si="17"/>
        <v>5.123763969384514</v>
      </c>
      <c r="S67" s="4">
        <f t="shared" si="17"/>
        <v>4.854092181522172</v>
      </c>
      <c r="T67" s="4">
        <f t="shared" si="17"/>
        <v>4.611387572446063</v>
      </c>
      <c r="U67" s="4">
        <f t="shared" si="17"/>
        <v>4.391797688043869</v>
      </c>
      <c r="V67" s="4">
        <f t="shared" si="17"/>
        <v>4.192170520405512</v>
      </c>
      <c r="W67" s="4">
        <f t="shared" si="17"/>
        <v>4.00990223690962</v>
      </c>
      <c r="X67" s="4">
        <f t="shared" si="17"/>
        <v>3.842822977038386</v>
      </c>
      <c r="Y67" s="4">
        <f t="shared" si="17"/>
        <v>3.6891100579568503</v>
      </c>
      <c r="Z67" s="4">
        <f t="shared" si="17"/>
        <v>3.5472212095738946</v>
      </c>
      <c r="AA67" s="4">
        <f t="shared" si="17"/>
        <v>3.415842646256343</v>
      </c>
      <c r="AB67" s="4">
        <f t="shared" si="17"/>
        <v>3.293848266032902</v>
      </c>
      <c r="AC67" s="4">
        <f t="shared" si="17"/>
        <v>3.180267291342113</v>
      </c>
      <c r="AD67" s="4">
        <f t="shared" si="17"/>
        <v>3.074258381630709</v>
      </c>
    </row>
    <row r="68" spans="1:30" ht="12.75">
      <c r="A68" s="9"/>
      <c r="B68" s="20">
        <v>65</v>
      </c>
      <c r="C68" s="33">
        <f t="shared" si="18"/>
        <v>0.31868871959954903</v>
      </c>
      <c r="D68" s="25">
        <f t="shared" si="9"/>
        <v>1206.2368036842931</v>
      </c>
      <c r="E68" s="4">
        <f t="shared" si="19"/>
        <v>19.198737439843274</v>
      </c>
      <c r="F68" s="4">
        <f t="shared" si="17"/>
        <v>15.998947866536062</v>
      </c>
      <c r="G68" s="4">
        <f t="shared" si="17"/>
        <v>13.713383885602338</v>
      </c>
      <c r="H68" s="4">
        <f t="shared" si="17"/>
        <v>11.999210899902048</v>
      </c>
      <c r="I68" s="4">
        <f t="shared" si="17"/>
        <v>10.665965244357377</v>
      </c>
      <c r="J68" s="4">
        <f t="shared" si="17"/>
        <v>9.599368719921637</v>
      </c>
      <c r="K68" s="4">
        <f t="shared" si="17"/>
        <v>8.726698836292398</v>
      </c>
      <c r="L68" s="4">
        <f t="shared" si="17"/>
        <v>7.999473933268031</v>
      </c>
      <c r="M68" s="4">
        <f t="shared" si="17"/>
        <v>7.384129784555106</v>
      </c>
      <c r="N68" s="4">
        <f t="shared" si="17"/>
        <v>6.856691942801169</v>
      </c>
      <c r="O68" s="4">
        <f t="shared" si="17"/>
        <v>6.399579146614426</v>
      </c>
      <c r="P68" s="4">
        <f t="shared" si="17"/>
        <v>5.999605449951024</v>
      </c>
      <c r="Q68" s="4">
        <f t="shared" si="17"/>
        <v>5.646687482306846</v>
      </c>
      <c r="R68" s="4">
        <f t="shared" si="17"/>
        <v>5.3329826221786885</v>
      </c>
      <c r="S68" s="4">
        <f t="shared" si="17"/>
        <v>5.052299326274546</v>
      </c>
      <c r="T68" s="4">
        <f t="shared" si="17"/>
        <v>4.7996843599608185</v>
      </c>
      <c r="U68" s="4">
        <f t="shared" si="17"/>
        <v>4.571127961867447</v>
      </c>
      <c r="V68" s="4">
        <f t="shared" si="17"/>
        <v>4.363349418146199</v>
      </c>
      <c r="W68" s="4">
        <f t="shared" si="17"/>
        <v>4.173638573878973</v>
      </c>
      <c r="X68" s="4">
        <f t="shared" si="17"/>
        <v>3.9997369666340155</v>
      </c>
      <c r="Y68" s="4">
        <f t="shared" si="17"/>
        <v>3.839747487968655</v>
      </c>
      <c r="Z68" s="4">
        <f t="shared" si="17"/>
        <v>3.692064892277553</v>
      </c>
      <c r="AA68" s="4">
        <f t="shared" si="17"/>
        <v>3.5553217481191255</v>
      </c>
      <c r="AB68" s="4">
        <f t="shared" si="17"/>
        <v>3.4283459714005846</v>
      </c>
      <c r="AC68" s="4">
        <f t="shared" si="17"/>
        <v>3.3101271448005645</v>
      </c>
      <c r="AD68" s="4">
        <f t="shared" si="17"/>
        <v>3.199789573307213</v>
      </c>
    </row>
    <row r="69" spans="1:30" ht="12.75">
      <c r="A69" s="9"/>
      <c r="B69" s="20">
        <v>70</v>
      </c>
      <c r="C69" s="33">
        <f t="shared" si="18"/>
        <v>0.33071891388307384</v>
      </c>
      <c r="D69" s="25">
        <f t="shared" si="9"/>
        <v>1251.7710890474345</v>
      </c>
      <c r="E69" s="4">
        <f t="shared" si="19"/>
        <v>19.92347141125562</v>
      </c>
      <c r="F69" s="4">
        <f t="shared" si="17"/>
        <v>16.60289284271302</v>
      </c>
      <c r="G69" s="4">
        <f t="shared" si="17"/>
        <v>14.23105100803973</v>
      </c>
      <c r="H69" s="4">
        <f t="shared" si="17"/>
        <v>12.452169632034764</v>
      </c>
      <c r="I69" s="4">
        <f t="shared" si="17"/>
        <v>11.068595228475344</v>
      </c>
      <c r="J69" s="4">
        <f t="shared" si="17"/>
        <v>9.96173570562781</v>
      </c>
      <c r="K69" s="4">
        <f t="shared" si="17"/>
        <v>9.056123368752555</v>
      </c>
      <c r="L69" s="4">
        <f t="shared" si="17"/>
        <v>8.30144642135651</v>
      </c>
      <c r="M69" s="4">
        <f t="shared" si="17"/>
        <v>7.662873619713701</v>
      </c>
      <c r="N69" s="4">
        <f t="shared" si="17"/>
        <v>7.115525504019865</v>
      </c>
      <c r="O69" s="4">
        <f t="shared" si="17"/>
        <v>6.641157137085207</v>
      </c>
      <c r="P69" s="4">
        <f t="shared" si="17"/>
        <v>6.226084816017382</v>
      </c>
      <c r="Q69" s="4">
        <f t="shared" si="17"/>
        <v>5.859844532722241</v>
      </c>
      <c r="R69" s="4">
        <f t="shared" si="17"/>
        <v>5.534297614237672</v>
      </c>
      <c r="S69" s="4">
        <f t="shared" si="17"/>
        <v>5.243018792435691</v>
      </c>
      <c r="T69" s="4">
        <f t="shared" si="17"/>
        <v>4.980867852813905</v>
      </c>
      <c r="U69" s="4">
        <f t="shared" si="17"/>
        <v>4.743683669346577</v>
      </c>
      <c r="V69" s="4">
        <f t="shared" si="17"/>
        <v>4.5280616843762775</v>
      </c>
      <c r="W69" s="4">
        <f t="shared" si="17"/>
        <v>4.331189437229483</v>
      </c>
      <c r="X69" s="4">
        <f t="shared" si="17"/>
        <v>4.150723210678255</v>
      </c>
      <c r="Y69" s="4">
        <f t="shared" si="17"/>
        <v>3.9846942822511244</v>
      </c>
      <c r="Z69" s="4">
        <f t="shared" si="17"/>
        <v>3.8314368098568505</v>
      </c>
      <c r="AA69" s="4">
        <f t="shared" si="17"/>
        <v>3.689531742825115</v>
      </c>
      <c r="AB69" s="4">
        <f t="shared" si="17"/>
        <v>3.5577627520099324</v>
      </c>
      <c r="AC69" s="4">
        <f t="shared" si="17"/>
        <v>3.4350812778026936</v>
      </c>
      <c r="AD69" s="4">
        <f t="shared" si="17"/>
        <v>3.3205785685426035</v>
      </c>
    </row>
    <row r="70" spans="1:30" ht="12.75">
      <c r="A70" s="9"/>
      <c r="B70" s="20">
        <v>75</v>
      </c>
      <c r="C70" s="33">
        <f t="shared" si="18"/>
        <v>0.3423265984407288</v>
      </c>
      <c r="D70" s="25">
        <f t="shared" si="9"/>
        <v>1295.7061750981586</v>
      </c>
      <c r="E70" s="4">
        <f t="shared" si="19"/>
        <v>20.622752165174266</v>
      </c>
      <c r="F70" s="4">
        <f t="shared" si="17"/>
        <v>17.18562680431189</v>
      </c>
      <c r="G70" s="4">
        <f t="shared" si="17"/>
        <v>14.730537260838762</v>
      </c>
      <c r="H70" s="4">
        <f t="shared" si="17"/>
        <v>12.889220103233916</v>
      </c>
      <c r="I70" s="4">
        <f t="shared" si="17"/>
        <v>11.457084536207928</v>
      </c>
      <c r="J70" s="4">
        <f t="shared" si="17"/>
        <v>10.311376082587133</v>
      </c>
      <c r="K70" s="4">
        <f t="shared" si="17"/>
        <v>9.373978256897395</v>
      </c>
      <c r="L70" s="4">
        <f t="shared" si="17"/>
        <v>8.592813402155945</v>
      </c>
      <c r="M70" s="4">
        <f t="shared" si="17"/>
        <v>7.931827755836258</v>
      </c>
      <c r="N70" s="4">
        <f t="shared" si="17"/>
        <v>7.365268630419381</v>
      </c>
      <c r="O70" s="4">
        <f t="shared" si="17"/>
        <v>6.8742507217247555</v>
      </c>
      <c r="P70" s="4">
        <f t="shared" si="17"/>
        <v>6.444610051616958</v>
      </c>
      <c r="Q70" s="4">
        <f t="shared" si="17"/>
        <v>6.065515342698315</v>
      </c>
      <c r="R70" s="4">
        <f t="shared" si="17"/>
        <v>5.728542268103964</v>
      </c>
      <c r="S70" s="4">
        <f t="shared" si="17"/>
        <v>5.427040043466913</v>
      </c>
      <c r="T70" s="4">
        <f t="shared" si="17"/>
        <v>5.155688041293566</v>
      </c>
      <c r="U70" s="4">
        <f t="shared" si="17"/>
        <v>4.910179086946254</v>
      </c>
      <c r="V70" s="4">
        <f t="shared" si="17"/>
        <v>4.6869891284486975</v>
      </c>
      <c r="W70" s="4">
        <f t="shared" si="17"/>
        <v>4.483206992429189</v>
      </c>
      <c r="X70" s="4">
        <f t="shared" si="17"/>
        <v>4.296406701077973</v>
      </c>
      <c r="Y70" s="4">
        <f t="shared" si="17"/>
        <v>4.1245504330348535</v>
      </c>
      <c r="Z70" s="4">
        <f t="shared" si="17"/>
        <v>3.965913877918129</v>
      </c>
      <c r="AA70" s="4">
        <f t="shared" si="17"/>
        <v>3.8190281787359757</v>
      </c>
      <c r="AB70" s="4">
        <f t="shared" si="17"/>
        <v>3.6826343152096905</v>
      </c>
      <c r="AC70" s="4">
        <f t="shared" si="17"/>
        <v>3.5556469250300466</v>
      </c>
      <c r="AD70" s="4">
        <f t="shared" si="17"/>
        <v>3.4371253608623777</v>
      </c>
    </row>
    <row r="71" spans="1:30" ht="12.75">
      <c r="A71" s="9"/>
      <c r="B71" s="20">
        <v>80</v>
      </c>
      <c r="C71" s="33">
        <f t="shared" si="18"/>
        <v>0.3535533905932738</v>
      </c>
      <c r="D71" s="25">
        <f t="shared" si="9"/>
        <v>1338.1995833955414</v>
      </c>
      <c r="E71" s="4">
        <f t="shared" si="19"/>
        <v>21.29908685031544</v>
      </c>
      <c r="F71" s="4">
        <f t="shared" si="17"/>
        <v>17.749239041929535</v>
      </c>
      <c r="G71" s="4">
        <f t="shared" si="17"/>
        <v>15.213633464511027</v>
      </c>
      <c r="H71" s="4">
        <f t="shared" si="17"/>
        <v>13.31192928144715</v>
      </c>
      <c r="I71" s="4">
        <f t="shared" si="17"/>
        <v>11.832826027953022</v>
      </c>
      <c r="J71" s="4">
        <f t="shared" si="17"/>
        <v>10.64954342515772</v>
      </c>
      <c r="K71" s="4">
        <f t="shared" si="17"/>
        <v>9.681403113779746</v>
      </c>
      <c r="L71" s="4">
        <f t="shared" si="17"/>
        <v>8.874619520964767</v>
      </c>
      <c r="M71" s="4">
        <f t="shared" si="17"/>
        <v>8.191956480890555</v>
      </c>
      <c r="N71" s="4">
        <f t="shared" si="17"/>
        <v>7.606816732255513</v>
      </c>
      <c r="O71" s="4">
        <f t="shared" si="17"/>
        <v>7.099695616771814</v>
      </c>
      <c r="P71" s="4">
        <f t="shared" si="17"/>
        <v>6.655964640723575</v>
      </c>
      <c r="Q71" s="4">
        <f t="shared" si="17"/>
        <v>6.264437308916306</v>
      </c>
      <c r="R71" s="4">
        <f t="shared" si="17"/>
        <v>5.916413013976511</v>
      </c>
      <c r="S71" s="4">
        <f t="shared" si="17"/>
        <v>5.605022855346168</v>
      </c>
      <c r="T71" s="4">
        <f t="shared" si="17"/>
        <v>5.32477171257886</v>
      </c>
      <c r="U71" s="4">
        <f t="shared" si="17"/>
        <v>5.071211154837009</v>
      </c>
      <c r="V71" s="4">
        <f t="shared" si="17"/>
        <v>4.840701556889873</v>
      </c>
      <c r="W71" s="4">
        <f t="shared" si="17"/>
        <v>4.630236271807704</v>
      </c>
      <c r="X71" s="4">
        <f t="shared" si="17"/>
        <v>4.437309760482384</v>
      </c>
      <c r="Y71" s="4">
        <f t="shared" si="17"/>
        <v>4.259817370063088</v>
      </c>
      <c r="Z71" s="4">
        <f t="shared" si="17"/>
        <v>4.095978240445278</v>
      </c>
      <c r="AA71" s="4">
        <f t="shared" si="17"/>
        <v>3.9442753426510073</v>
      </c>
      <c r="AB71" s="4">
        <f t="shared" si="17"/>
        <v>3.8034083661277567</v>
      </c>
      <c r="AC71" s="4">
        <f t="shared" si="17"/>
        <v>3.6722563535026613</v>
      </c>
      <c r="AD71" s="4">
        <f t="shared" si="17"/>
        <v>3.549847808385907</v>
      </c>
    </row>
    <row r="72" spans="1:30" ht="12.75">
      <c r="A72" s="9"/>
      <c r="B72" s="20">
        <v>85</v>
      </c>
      <c r="C72" s="33">
        <f t="shared" si="18"/>
        <v>0.3644344934278313</v>
      </c>
      <c r="D72" s="25">
        <f t="shared" si="9"/>
        <v>1379.3845576243414</v>
      </c>
      <c r="E72" s="4">
        <f t="shared" si="19"/>
        <v>21.954596203263677</v>
      </c>
      <c r="F72" s="4">
        <f t="shared" si="17"/>
        <v>18.295496836053065</v>
      </c>
      <c r="G72" s="4">
        <f t="shared" si="17"/>
        <v>15.681854430902629</v>
      </c>
      <c r="H72" s="4">
        <f t="shared" si="17"/>
        <v>13.721622627039798</v>
      </c>
      <c r="I72" s="4">
        <f t="shared" si="17"/>
        <v>12.196997890702042</v>
      </c>
      <c r="J72" s="4">
        <f t="shared" si="17"/>
        <v>10.977298101631838</v>
      </c>
      <c r="K72" s="4">
        <f t="shared" si="17"/>
        <v>9.979361910574399</v>
      </c>
      <c r="L72" s="4">
        <f t="shared" si="17"/>
        <v>9.147748418026532</v>
      </c>
      <c r="M72" s="4">
        <f t="shared" si="17"/>
        <v>8.444075462793723</v>
      </c>
      <c r="N72" s="4">
        <f t="shared" si="17"/>
        <v>7.840927215451314</v>
      </c>
      <c r="O72" s="4">
        <f t="shared" si="17"/>
        <v>7.318198734421227</v>
      </c>
      <c r="P72" s="4">
        <f t="shared" si="17"/>
        <v>6.860811313519899</v>
      </c>
      <c r="Q72" s="4">
        <f t="shared" si="17"/>
        <v>6.457234177430493</v>
      </c>
      <c r="R72" s="4">
        <f t="shared" si="17"/>
        <v>6.098498945351021</v>
      </c>
      <c r="S72" s="4">
        <f t="shared" si="17"/>
        <v>5.777525316648336</v>
      </c>
      <c r="T72" s="4">
        <f t="shared" si="17"/>
        <v>5.488649050815919</v>
      </c>
      <c r="U72" s="4">
        <f t="shared" si="17"/>
        <v>5.227284810300876</v>
      </c>
      <c r="V72" s="4">
        <f t="shared" si="17"/>
        <v>4.9896809552871995</v>
      </c>
      <c r="W72" s="4">
        <f t="shared" si="17"/>
        <v>4.772738305057322</v>
      </c>
      <c r="X72" s="4">
        <f t="shared" si="17"/>
        <v>4.573874209013266</v>
      </c>
      <c r="Y72" s="4">
        <f t="shared" si="17"/>
        <v>4.390919240652735</v>
      </c>
      <c r="Z72" s="4">
        <f t="shared" si="17"/>
        <v>4.222037731396862</v>
      </c>
      <c r="AA72" s="4">
        <f t="shared" si="17"/>
        <v>4.065665963567349</v>
      </c>
      <c r="AB72" s="4">
        <f t="shared" si="17"/>
        <v>3.920463607725657</v>
      </c>
      <c r="AC72" s="4">
        <f t="shared" si="17"/>
        <v>3.785275207459255</v>
      </c>
      <c r="AD72" s="4">
        <f t="shared" si="17"/>
        <v>3.6590993672106134</v>
      </c>
    </row>
    <row r="73" spans="1:30" ht="12.75">
      <c r="A73" s="9"/>
      <c r="B73" s="20">
        <v>90</v>
      </c>
      <c r="C73" s="33">
        <f t="shared" si="18"/>
        <v>0.375</v>
      </c>
      <c r="D73" s="25">
        <f t="shared" si="9"/>
        <v>1419.375</v>
      </c>
      <c r="E73" s="4">
        <f t="shared" si="19"/>
        <v>22.5910931174089</v>
      </c>
      <c r="F73" s="4">
        <f t="shared" si="17"/>
        <v>18.82591093117409</v>
      </c>
      <c r="G73" s="4">
        <f t="shared" si="17"/>
        <v>16.136495083863505</v>
      </c>
      <c r="H73" s="4">
        <f t="shared" si="17"/>
        <v>14.119433198380566</v>
      </c>
      <c r="I73" s="4">
        <f t="shared" si="17"/>
        <v>12.550607287449393</v>
      </c>
      <c r="J73" s="4">
        <f t="shared" si="17"/>
        <v>11.29554655870445</v>
      </c>
      <c r="K73" s="4">
        <f t="shared" si="17"/>
        <v>10.26867868973132</v>
      </c>
      <c r="L73" s="4">
        <f t="shared" si="17"/>
        <v>9.412955465587045</v>
      </c>
      <c r="M73" s="4">
        <f t="shared" si="17"/>
        <v>8.688881968234194</v>
      </c>
      <c r="N73" s="4">
        <f t="shared" si="17"/>
        <v>8.068247541931752</v>
      </c>
      <c r="O73" s="4">
        <f t="shared" si="17"/>
        <v>7.530364372469634</v>
      </c>
      <c r="P73" s="4">
        <f t="shared" si="17"/>
        <v>7.059716599190283</v>
      </c>
      <c r="Q73" s="4">
        <f t="shared" si="17"/>
        <v>6.644439152179089</v>
      </c>
      <c r="R73" s="4">
        <f t="shared" si="17"/>
        <v>6.275303643724697</v>
      </c>
      <c r="S73" s="4">
        <f t="shared" si="17"/>
        <v>5.945024504581291</v>
      </c>
      <c r="T73" s="4">
        <f t="shared" si="17"/>
        <v>5.647773279352225</v>
      </c>
      <c r="U73" s="4">
        <f t="shared" si="17"/>
        <v>5.3788316946211685</v>
      </c>
      <c r="V73" s="4">
        <f t="shared" si="17"/>
        <v>5.13433934486566</v>
      </c>
      <c r="W73" s="4">
        <f t="shared" si="17"/>
        <v>4.911107199436718</v>
      </c>
      <c r="X73" s="4">
        <f t="shared" si="17"/>
        <v>4.706477732793522</v>
      </c>
      <c r="Y73" s="4">
        <f t="shared" si="17"/>
        <v>4.51821862348178</v>
      </c>
      <c r="Z73" s="4">
        <f>$D73*1.2/Z$3/3.785/2.47*0.62</f>
        <v>4.344440984117097</v>
      </c>
      <c r="AA73" s="4">
        <f>$D73*1.2/AA$3/3.785/2.47*0.62</f>
        <v>4.183535762483131</v>
      </c>
      <c r="AB73" s="4">
        <f>$D73*1.2/AB$3/3.785/2.47*0.62</f>
        <v>4.034123770965876</v>
      </c>
      <c r="AC73" s="4">
        <f>$D73*1.2/AC$3/3.785/2.47*0.62</f>
        <v>3.8950160547256734</v>
      </c>
      <c r="AD73" s="4">
        <f>$D73*1.2/AD$3/3.785/2.47*0.62</f>
        <v>3.765182186234817</v>
      </c>
    </row>
    <row r="74" spans="1:30" ht="12.75">
      <c r="A74" s="9"/>
      <c r="B74" s="20">
        <v>95</v>
      </c>
      <c r="C74" s="33">
        <f t="shared" si="18"/>
        <v>0.385275875185561</v>
      </c>
      <c r="D74" s="25">
        <f t="shared" si="9"/>
        <v>1458.2691875773485</v>
      </c>
      <c r="E74" s="4">
        <f t="shared" si="19"/>
        <v>23.21014179255525</v>
      </c>
      <c r="F74" s="4">
        <f t="shared" si="19"/>
        <v>19.341784827129374</v>
      </c>
      <c r="G74" s="4">
        <f t="shared" si="19"/>
        <v>16.578672708968035</v>
      </c>
      <c r="H74" s="4">
        <f t="shared" si="19"/>
        <v>14.506338620347032</v>
      </c>
      <c r="I74" s="4">
        <f t="shared" si="19"/>
        <v>12.894523218086253</v>
      </c>
      <c r="J74" s="4">
        <f t="shared" si="19"/>
        <v>11.605070896277624</v>
      </c>
      <c r="K74" s="4">
        <f t="shared" si="19"/>
        <v>10.550064451161477</v>
      </c>
      <c r="L74" s="4">
        <f t="shared" si="19"/>
        <v>9.670892413564687</v>
      </c>
      <c r="M74" s="4">
        <f t="shared" si="19"/>
        <v>8.92697761252125</v>
      </c>
      <c r="N74" s="4">
        <f t="shared" si="19"/>
        <v>8.289336354484018</v>
      </c>
      <c r="O74" s="4">
        <f t="shared" si="19"/>
        <v>7.73671393085175</v>
      </c>
      <c r="P74" s="4">
        <f t="shared" si="19"/>
        <v>7.253169310173516</v>
      </c>
      <c r="Q74" s="4">
        <f t="shared" si="19"/>
        <v>6.826512291928015</v>
      </c>
      <c r="R74" s="4">
        <f t="shared" si="19"/>
        <v>6.447261609043126</v>
      </c>
      <c r="S74" s="4">
        <f t="shared" si="19"/>
        <v>6.107932050672434</v>
      </c>
      <c r="T74" s="4">
        <f t="shared" si="19"/>
        <v>5.802535448138812</v>
      </c>
      <c r="U74" s="4">
        <f aca="true" t="shared" si="20" ref="U74:AD80">$D74*1.2/U$3/3.785/2.47*0.62</f>
        <v>5.526224236322679</v>
      </c>
      <c r="V74" s="4">
        <f t="shared" si="20"/>
        <v>5.2750322255807385</v>
      </c>
      <c r="W74" s="4">
        <f t="shared" si="20"/>
        <v>5.045682998381576</v>
      </c>
      <c r="X74" s="4">
        <f t="shared" si="20"/>
        <v>4.835446206782343</v>
      </c>
      <c r="Y74" s="4">
        <f t="shared" si="20"/>
        <v>4.642028358511051</v>
      </c>
      <c r="Z74" s="4">
        <f t="shared" si="20"/>
        <v>4.463488806260625</v>
      </c>
      <c r="AA74" s="4">
        <f t="shared" si="20"/>
        <v>4.298174406028751</v>
      </c>
      <c r="AB74" s="4">
        <f t="shared" si="20"/>
        <v>4.144668177242009</v>
      </c>
      <c r="AC74" s="4">
        <f t="shared" si="20"/>
        <v>4.001748584923319</v>
      </c>
      <c r="AD74" s="4">
        <f t="shared" si="20"/>
        <v>3.868356965425875</v>
      </c>
    </row>
    <row r="75" spans="1:30" ht="12.75">
      <c r="A75" s="18"/>
      <c r="B75" s="22">
        <v>100</v>
      </c>
      <c r="C75" s="35">
        <f t="shared" si="18"/>
        <v>0.39528470752104744</v>
      </c>
      <c r="D75" s="27">
        <f t="shared" si="9"/>
        <v>1496.1526179671646</v>
      </c>
      <c r="E75" s="17">
        <f t="shared" si="19"/>
        <v>23.813103027988603</v>
      </c>
      <c r="F75" s="17">
        <f t="shared" si="19"/>
        <v>19.84425252332384</v>
      </c>
      <c r="G75" s="17">
        <f t="shared" si="19"/>
        <v>17.00935930570615</v>
      </c>
      <c r="H75" s="17">
        <f t="shared" si="19"/>
        <v>14.883189392492879</v>
      </c>
      <c r="I75" s="17">
        <f t="shared" si="19"/>
        <v>13.229501682215892</v>
      </c>
      <c r="J75" s="17">
        <f t="shared" si="19"/>
        <v>11.906551513994302</v>
      </c>
      <c r="K75" s="17">
        <f t="shared" si="19"/>
        <v>10.82413773999482</v>
      </c>
      <c r="L75" s="17">
        <f t="shared" si="19"/>
        <v>9.92212626166192</v>
      </c>
      <c r="M75" s="17">
        <f t="shared" si="19"/>
        <v>9.158885779995618</v>
      </c>
      <c r="N75" s="17">
        <f t="shared" si="19"/>
        <v>8.504679652853074</v>
      </c>
      <c r="O75" s="17">
        <f t="shared" si="19"/>
        <v>7.937701009329534</v>
      </c>
      <c r="P75" s="17">
        <f t="shared" si="19"/>
        <v>7.441594696246439</v>
      </c>
      <c r="Q75" s="17">
        <f t="shared" si="19"/>
        <v>7.003853831761354</v>
      </c>
      <c r="R75" s="17">
        <f t="shared" si="19"/>
        <v>6.614750841107946</v>
      </c>
      <c r="S75" s="17">
        <f t="shared" si="19"/>
        <v>6.266606059997002</v>
      </c>
      <c r="T75" s="17">
        <f t="shared" si="19"/>
        <v>5.953275756997151</v>
      </c>
      <c r="U75" s="17">
        <f t="shared" si="20"/>
        <v>5.669786435235382</v>
      </c>
      <c r="V75" s="17">
        <f t="shared" si="20"/>
        <v>5.41206886999741</v>
      </c>
      <c r="W75" s="17">
        <f t="shared" si="20"/>
        <v>5.17676152782361</v>
      </c>
      <c r="X75" s="17">
        <f t="shared" si="20"/>
        <v>4.96106313083096</v>
      </c>
      <c r="Y75" s="17">
        <f t="shared" si="20"/>
        <v>4.7626206055977205</v>
      </c>
      <c r="Z75" s="17">
        <f t="shared" si="20"/>
        <v>4.579442889997809</v>
      </c>
      <c r="AA75" s="17">
        <f t="shared" si="20"/>
        <v>4.409833894071963</v>
      </c>
      <c r="AB75" s="17">
        <f t="shared" si="20"/>
        <v>4.252339826426537</v>
      </c>
      <c r="AC75" s="17">
        <f t="shared" si="20"/>
        <v>4.105707418618725</v>
      </c>
      <c r="AD75" s="17">
        <f t="shared" si="20"/>
        <v>3.968850504664767</v>
      </c>
    </row>
    <row r="76" spans="1:30" ht="12.75">
      <c r="A76" s="9">
        <v>8003</v>
      </c>
      <c r="B76" s="20">
        <v>15</v>
      </c>
      <c r="C76" s="33">
        <f>(B76/40*C$81^2)^0.5</f>
        <v>0.18371173070873836</v>
      </c>
      <c r="D76" s="25">
        <f t="shared" si="9"/>
        <v>695.3489007325747</v>
      </c>
      <c r="E76" s="4">
        <f t="shared" si="19"/>
        <v>11.067330173870554</v>
      </c>
      <c r="F76" s="4">
        <f t="shared" si="19"/>
        <v>9.222775144892129</v>
      </c>
      <c r="G76" s="4">
        <f t="shared" si="19"/>
        <v>7.9052358384789665</v>
      </c>
      <c r="H76" s="4">
        <f t="shared" si="19"/>
        <v>6.917081358669096</v>
      </c>
      <c r="I76" s="4">
        <f t="shared" si="19"/>
        <v>6.148516763261418</v>
      </c>
      <c r="J76" s="4">
        <f t="shared" si="19"/>
        <v>5.533665086935277</v>
      </c>
      <c r="K76" s="4">
        <f t="shared" si="19"/>
        <v>5.030604624486616</v>
      </c>
      <c r="L76" s="4">
        <f t="shared" si="19"/>
        <v>4.6113875724460645</v>
      </c>
      <c r="M76" s="4">
        <f t="shared" si="19"/>
        <v>4.256665451488674</v>
      </c>
      <c r="N76" s="4">
        <f t="shared" si="19"/>
        <v>3.9526179192394832</v>
      </c>
      <c r="O76" s="4">
        <f t="shared" si="19"/>
        <v>3.689110057956851</v>
      </c>
      <c r="P76" s="4">
        <f t="shared" si="19"/>
        <v>3.458540679334548</v>
      </c>
      <c r="Q76" s="4">
        <f t="shared" si="19"/>
        <v>3.2550971099619272</v>
      </c>
      <c r="R76" s="4">
        <f t="shared" si="19"/>
        <v>3.074258381630709</v>
      </c>
      <c r="S76" s="4">
        <f t="shared" si="19"/>
        <v>2.912455308913304</v>
      </c>
      <c r="T76" s="4">
        <f t="shared" si="19"/>
        <v>2.7668325434676384</v>
      </c>
      <c r="U76" s="4">
        <f t="shared" si="20"/>
        <v>2.6350786128263226</v>
      </c>
      <c r="V76" s="4">
        <f t="shared" si="20"/>
        <v>2.515302312243308</v>
      </c>
      <c r="W76" s="4">
        <f t="shared" si="20"/>
        <v>2.405941342145772</v>
      </c>
      <c r="X76" s="4">
        <f t="shared" si="20"/>
        <v>2.3056937862230322</v>
      </c>
      <c r="Y76" s="4">
        <f t="shared" si="20"/>
        <v>2.213466034774111</v>
      </c>
      <c r="Z76" s="4">
        <f t="shared" si="20"/>
        <v>2.128332725744337</v>
      </c>
      <c r="AA76" s="4">
        <f t="shared" si="20"/>
        <v>2.0495055877538064</v>
      </c>
      <c r="AB76" s="4">
        <f t="shared" si="20"/>
        <v>1.9763089596197416</v>
      </c>
      <c r="AC76" s="4">
        <f t="shared" si="20"/>
        <v>1.9081603748052678</v>
      </c>
      <c r="AD76" s="4">
        <f t="shared" si="20"/>
        <v>1.8445550289784256</v>
      </c>
    </row>
    <row r="77" spans="1:30" ht="12.75">
      <c r="A77" s="9"/>
      <c r="B77" s="20">
        <v>20</v>
      </c>
      <c r="C77" s="33">
        <f>(B77/40*C$81^2)^0.5</f>
        <v>0.21213203435596426</v>
      </c>
      <c r="D77" s="25">
        <f t="shared" si="9"/>
        <v>802.9197500373247</v>
      </c>
      <c r="E77" s="4">
        <f t="shared" si="19"/>
        <v>12.779452110189258</v>
      </c>
      <c r="F77" s="4">
        <f t="shared" si="19"/>
        <v>10.649543425157718</v>
      </c>
      <c r="G77" s="4">
        <f t="shared" si="19"/>
        <v>9.128180078706615</v>
      </c>
      <c r="H77" s="4">
        <f t="shared" si="19"/>
        <v>7.987157568868287</v>
      </c>
      <c r="I77" s="4">
        <f t="shared" si="19"/>
        <v>7.099695616771811</v>
      </c>
      <c r="J77" s="4">
        <f t="shared" si="19"/>
        <v>6.389726055094629</v>
      </c>
      <c r="K77" s="4">
        <f t="shared" si="19"/>
        <v>5.808841868267846</v>
      </c>
      <c r="L77" s="4">
        <f t="shared" si="19"/>
        <v>5.324771712578859</v>
      </c>
      <c r="M77" s="4">
        <f t="shared" si="19"/>
        <v>4.915173888534331</v>
      </c>
      <c r="N77" s="4">
        <f t="shared" si="19"/>
        <v>4.5640900393533075</v>
      </c>
      <c r="O77" s="4">
        <f t="shared" si="19"/>
        <v>4.259817370063087</v>
      </c>
      <c r="P77" s="4">
        <f t="shared" si="19"/>
        <v>3.9935787844341437</v>
      </c>
      <c r="Q77" s="4">
        <f t="shared" si="19"/>
        <v>3.758662385349782</v>
      </c>
      <c r="R77" s="4">
        <f t="shared" si="19"/>
        <v>3.5498478083859055</v>
      </c>
      <c r="S77" s="4">
        <f t="shared" si="19"/>
        <v>3.3630137132077</v>
      </c>
      <c r="T77" s="4">
        <f t="shared" si="19"/>
        <v>3.1948630275473144</v>
      </c>
      <c r="U77" s="4">
        <f t="shared" si="20"/>
        <v>3.0427266929022045</v>
      </c>
      <c r="V77" s="4">
        <f t="shared" si="20"/>
        <v>2.904420934133923</v>
      </c>
      <c r="W77" s="4">
        <f t="shared" si="20"/>
        <v>2.7781417630846224</v>
      </c>
      <c r="X77" s="4">
        <f t="shared" si="20"/>
        <v>2.6623858562894296</v>
      </c>
      <c r="Y77" s="4">
        <f t="shared" si="20"/>
        <v>2.555890422037852</v>
      </c>
      <c r="Z77" s="4">
        <f t="shared" si="20"/>
        <v>2.4575869442671654</v>
      </c>
      <c r="AA77" s="4">
        <f t="shared" si="20"/>
        <v>2.3665652055906037</v>
      </c>
      <c r="AB77" s="4">
        <f t="shared" si="20"/>
        <v>2.2820450196766537</v>
      </c>
      <c r="AC77" s="4">
        <f t="shared" si="20"/>
        <v>2.203353812101597</v>
      </c>
      <c r="AD77" s="4">
        <f t="shared" si="20"/>
        <v>2.1299086850315434</v>
      </c>
    </row>
    <row r="78" spans="1:30" ht="12.75">
      <c r="A78" s="9"/>
      <c r="B78" s="20">
        <v>25</v>
      </c>
      <c r="C78" s="33">
        <f>(B78/40*C$81^2)^0.5</f>
        <v>0.23717082451262844</v>
      </c>
      <c r="D78" s="25">
        <f t="shared" si="9"/>
        <v>897.6915707802987</v>
      </c>
      <c r="E78" s="4">
        <f t="shared" si="19"/>
        <v>14.287861816793159</v>
      </c>
      <c r="F78" s="4">
        <f t="shared" si="19"/>
        <v>11.9065515139943</v>
      </c>
      <c r="G78" s="4">
        <f t="shared" si="19"/>
        <v>10.205615583423686</v>
      </c>
      <c r="H78" s="4">
        <f t="shared" si="19"/>
        <v>8.929913635495724</v>
      </c>
      <c r="I78" s="4">
        <f t="shared" si="19"/>
        <v>7.937701009329533</v>
      </c>
      <c r="J78" s="4">
        <f t="shared" si="19"/>
        <v>7.143930908396579</v>
      </c>
      <c r="K78" s="4">
        <f t="shared" si="19"/>
        <v>6.49448264399689</v>
      </c>
      <c r="L78" s="4">
        <f t="shared" si="19"/>
        <v>5.95327575699715</v>
      </c>
      <c r="M78" s="4">
        <f t="shared" si="19"/>
        <v>5.495331467997369</v>
      </c>
      <c r="N78" s="4">
        <f t="shared" si="19"/>
        <v>5.102807791711843</v>
      </c>
      <c r="O78" s="4">
        <f t="shared" si="19"/>
        <v>4.7626206055977205</v>
      </c>
      <c r="P78" s="4">
        <f t="shared" si="19"/>
        <v>4.464956817747862</v>
      </c>
      <c r="Q78" s="4">
        <f t="shared" si="19"/>
        <v>4.202312299056811</v>
      </c>
      <c r="R78" s="4">
        <f t="shared" si="19"/>
        <v>3.9688505046647666</v>
      </c>
      <c r="S78" s="4">
        <f t="shared" si="19"/>
        <v>3.7599636359982003</v>
      </c>
      <c r="T78" s="4">
        <f t="shared" si="19"/>
        <v>3.5719654541982897</v>
      </c>
      <c r="U78" s="4">
        <f t="shared" si="20"/>
        <v>3.401871861141229</v>
      </c>
      <c r="V78" s="4">
        <f t="shared" si="20"/>
        <v>3.247241321998445</v>
      </c>
      <c r="W78" s="4">
        <f t="shared" si="20"/>
        <v>3.1060569166941647</v>
      </c>
      <c r="X78" s="4">
        <f t="shared" si="20"/>
        <v>2.976637878498575</v>
      </c>
      <c r="Y78" s="4">
        <f t="shared" si="20"/>
        <v>2.8575723633586323</v>
      </c>
      <c r="Z78" s="4">
        <f t="shared" si="20"/>
        <v>2.7476657339986845</v>
      </c>
      <c r="AA78" s="4">
        <f t="shared" si="20"/>
        <v>2.6459003364431775</v>
      </c>
      <c r="AB78" s="4">
        <f t="shared" si="20"/>
        <v>2.5514038958559215</v>
      </c>
      <c r="AC78" s="4">
        <f t="shared" si="20"/>
        <v>2.4634244511712344</v>
      </c>
      <c r="AD78" s="4">
        <f t="shared" si="20"/>
        <v>2.3813103027988602</v>
      </c>
    </row>
    <row r="79" spans="1:30" ht="12.75">
      <c r="A79" s="9"/>
      <c r="B79" s="20">
        <v>30</v>
      </c>
      <c r="C79" s="33">
        <f>(B79/40*C$81^2)^0.5</f>
        <v>0.2598076211353316</v>
      </c>
      <c r="D79" s="25">
        <f t="shared" si="9"/>
        <v>983.3718459972301</v>
      </c>
      <c r="E79" s="4">
        <f t="shared" si="19"/>
        <v>15.651568431148718</v>
      </c>
      <c r="F79" s="4">
        <f t="shared" si="19"/>
        <v>13.042973692623931</v>
      </c>
      <c r="G79" s="4">
        <f t="shared" si="19"/>
        <v>11.1796917365348</v>
      </c>
      <c r="H79" s="4">
        <f t="shared" si="19"/>
        <v>9.782230269467949</v>
      </c>
      <c r="I79" s="4">
        <f t="shared" si="19"/>
        <v>8.695315795082621</v>
      </c>
      <c r="J79" s="4">
        <f t="shared" si="19"/>
        <v>7.825784215574359</v>
      </c>
      <c r="K79" s="4">
        <f t="shared" si="19"/>
        <v>7.114349286885782</v>
      </c>
      <c r="L79" s="4">
        <f t="shared" si="19"/>
        <v>6.521486846311966</v>
      </c>
      <c r="M79" s="4">
        <f t="shared" si="19"/>
        <v>6.019834011980277</v>
      </c>
      <c r="N79" s="4">
        <f t="shared" si="19"/>
        <v>5.5898458682674</v>
      </c>
      <c r="O79" s="4">
        <f t="shared" si="19"/>
        <v>5.217189477049573</v>
      </c>
      <c r="P79" s="4">
        <f t="shared" si="19"/>
        <v>4.891115134733974</v>
      </c>
      <c r="Q79" s="4">
        <f t="shared" si="19"/>
        <v>4.603402479749624</v>
      </c>
      <c r="R79" s="4">
        <f t="shared" si="19"/>
        <v>4.3476578975413105</v>
      </c>
      <c r="S79" s="4">
        <f t="shared" si="19"/>
        <v>4.118833797670716</v>
      </c>
      <c r="T79" s="4">
        <f t="shared" si="19"/>
        <v>3.9128921077871794</v>
      </c>
      <c r="U79" s="4">
        <f t="shared" si="20"/>
        <v>3.7265639121782663</v>
      </c>
      <c r="V79" s="4">
        <f t="shared" si="20"/>
        <v>3.557174643442891</v>
      </c>
      <c r="W79" s="4">
        <f t="shared" si="20"/>
        <v>3.402514876336678</v>
      </c>
      <c r="X79" s="4">
        <f t="shared" si="20"/>
        <v>3.260743423155983</v>
      </c>
      <c r="Y79" s="4">
        <f t="shared" si="20"/>
        <v>3.130313686229744</v>
      </c>
      <c r="Z79" s="4">
        <f t="shared" si="20"/>
        <v>3.0099170059901383</v>
      </c>
      <c r="AA79" s="4">
        <f t="shared" si="20"/>
        <v>2.898438598360874</v>
      </c>
      <c r="AB79" s="4">
        <f t="shared" si="20"/>
        <v>2.7949229341337</v>
      </c>
      <c r="AC79" s="4">
        <f t="shared" si="20"/>
        <v>2.6985462812325376</v>
      </c>
      <c r="AD79" s="4">
        <f t="shared" si="20"/>
        <v>2.6085947385247863</v>
      </c>
    </row>
    <row r="80" spans="1:30" ht="12.75">
      <c r="A80" s="9"/>
      <c r="B80" s="20">
        <v>35</v>
      </c>
      <c r="C80" s="33">
        <f>(B80/40*C$81^2)^0.5</f>
        <v>0.2806243040080456</v>
      </c>
      <c r="D80" s="25">
        <f t="shared" si="9"/>
        <v>1062.1629906704527</v>
      </c>
      <c r="E80" s="4">
        <f t="shared" si="19"/>
        <v>16.905626087610194</v>
      </c>
      <c r="F80" s="4">
        <f t="shared" si="19"/>
        <v>14.088021739675165</v>
      </c>
      <c r="G80" s="4">
        <f t="shared" si="19"/>
        <v>12.075447205435855</v>
      </c>
      <c r="H80" s="4">
        <f t="shared" si="19"/>
        <v>10.566016304756374</v>
      </c>
      <c r="I80" s="4">
        <f t="shared" si="19"/>
        <v>9.392014493116775</v>
      </c>
      <c r="J80" s="4">
        <f t="shared" si="19"/>
        <v>8.452813043805097</v>
      </c>
      <c r="K80" s="4">
        <f t="shared" si="19"/>
        <v>7.684375494368271</v>
      </c>
      <c r="L80" s="4">
        <f t="shared" si="19"/>
        <v>7.0440108698375825</v>
      </c>
      <c r="M80" s="4">
        <f t="shared" si="19"/>
        <v>6.502163879850076</v>
      </c>
      <c r="N80" s="4">
        <f t="shared" si="19"/>
        <v>6.037723602717928</v>
      </c>
      <c r="O80" s="4">
        <f t="shared" si="19"/>
        <v>5.635208695870066</v>
      </c>
      <c r="P80" s="4">
        <f t="shared" si="19"/>
        <v>5.283008152378187</v>
      </c>
      <c r="Q80" s="4">
        <f t="shared" si="19"/>
        <v>4.972242966944175</v>
      </c>
      <c r="R80" s="4">
        <f t="shared" si="19"/>
        <v>4.696007246558388</v>
      </c>
      <c r="S80" s="4">
        <f t="shared" si="19"/>
        <v>4.448848970423735</v>
      </c>
      <c r="T80" s="4">
        <f t="shared" si="19"/>
        <v>4.226406521902549</v>
      </c>
      <c r="U80" s="4">
        <f t="shared" si="20"/>
        <v>4.025149068478618</v>
      </c>
      <c r="V80" s="4">
        <f t="shared" si="20"/>
        <v>3.8421877471841355</v>
      </c>
      <c r="W80" s="4">
        <f t="shared" si="20"/>
        <v>3.6751361060022165</v>
      </c>
      <c r="X80" s="4">
        <f t="shared" si="20"/>
        <v>3.5220054349187913</v>
      </c>
      <c r="Y80" s="4">
        <f t="shared" si="20"/>
        <v>3.38112521752204</v>
      </c>
      <c r="Z80" s="4">
        <f t="shared" si="20"/>
        <v>3.251081939925038</v>
      </c>
      <c r="AA80" s="4">
        <f t="shared" si="20"/>
        <v>3.130671497705592</v>
      </c>
      <c r="AB80" s="4">
        <f t="shared" si="20"/>
        <v>3.018861801358964</v>
      </c>
      <c r="AC80" s="4">
        <f t="shared" si="20"/>
        <v>2.9147631185534824</v>
      </c>
      <c r="AD80" s="4">
        <f t="shared" si="20"/>
        <v>2.817604347935033</v>
      </c>
    </row>
    <row r="81" spans="1:30" ht="12.75">
      <c r="A81" s="9"/>
      <c r="B81" s="21">
        <f>40*C81^2/C$81^2</f>
        <v>40</v>
      </c>
      <c r="C81" s="34">
        <v>0.3</v>
      </c>
      <c r="D81" s="26">
        <f t="shared" si="9"/>
        <v>1135.5</v>
      </c>
      <c r="E81" s="12">
        <f>$D81*1.2/E$3/3.785/2.47*0.62</f>
        <v>18.07287449392712</v>
      </c>
      <c r="F81" s="12">
        <f aca="true" t="shared" si="21" ref="F81:AD91">$D81*1.2/F$3/3.785/2.47*0.62</f>
        <v>15.060728744939269</v>
      </c>
      <c r="G81" s="12">
        <f t="shared" si="21"/>
        <v>12.909196067090802</v>
      </c>
      <c r="H81" s="12">
        <f t="shared" si="21"/>
        <v>11.29554655870445</v>
      </c>
      <c r="I81" s="12">
        <f t="shared" si="21"/>
        <v>10.040485829959511</v>
      </c>
      <c r="J81" s="12">
        <f t="shared" si="21"/>
        <v>9.03643724696356</v>
      </c>
      <c r="K81" s="12">
        <f t="shared" si="21"/>
        <v>8.214942951785055</v>
      </c>
      <c r="L81" s="12">
        <f t="shared" si="21"/>
        <v>7.530364372469634</v>
      </c>
      <c r="M81" s="12">
        <f t="shared" si="21"/>
        <v>6.951105574587354</v>
      </c>
      <c r="N81" s="12">
        <f t="shared" si="21"/>
        <v>6.454598033545401</v>
      </c>
      <c r="O81" s="12">
        <f t="shared" si="21"/>
        <v>6.024291497975707</v>
      </c>
      <c r="P81" s="12">
        <f t="shared" si="21"/>
        <v>5.647773279352225</v>
      </c>
      <c r="Q81" s="12">
        <f t="shared" si="21"/>
        <v>5.315551321743271</v>
      </c>
      <c r="R81" s="12">
        <f t="shared" si="21"/>
        <v>5.020242914979756</v>
      </c>
      <c r="S81" s="12">
        <f t="shared" si="21"/>
        <v>4.756019603665032</v>
      </c>
      <c r="T81" s="12">
        <f t="shared" si="21"/>
        <v>4.51821862348178</v>
      </c>
      <c r="U81" s="12">
        <f t="shared" si="21"/>
        <v>4.303065355696934</v>
      </c>
      <c r="V81" s="12">
        <f t="shared" si="21"/>
        <v>4.1074714758925275</v>
      </c>
      <c r="W81" s="12">
        <f t="shared" si="21"/>
        <v>3.9288857595493742</v>
      </c>
      <c r="X81" s="12">
        <f t="shared" si="21"/>
        <v>3.765182186234817</v>
      </c>
      <c r="Y81" s="12">
        <f t="shared" si="21"/>
        <v>3.6145748987854245</v>
      </c>
      <c r="Z81" s="12">
        <f t="shared" si="21"/>
        <v>3.475552787293677</v>
      </c>
      <c r="AA81" s="12">
        <f t="shared" si="21"/>
        <v>3.3468286099865043</v>
      </c>
      <c r="AB81" s="12">
        <f t="shared" si="21"/>
        <v>3.2272990167727005</v>
      </c>
      <c r="AC81" s="12">
        <f t="shared" si="21"/>
        <v>3.116012843780538</v>
      </c>
      <c r="AD81" s="12">
        <f t="shared" si="21"/>
        <v>3.0121457489878534</v>
      </c>
    </row>
    <row r="82" spans="1:30" ht="12.75">
      <c r="A82" s="9"/>
      <c r="B82" s="20">
        <v>45</v>
      </c>
      <c r="C82" s="33">
        <f aca="true" t="shared" si="22" ref="C82:C93">(B82/40*C$81^2)^0.5</f>
        <v>0.31819805153394637</v>
      </c>
      <c r="D82" s="25">
        <f t="shared" si="9"/>
        <v>1204.379625055987</v>
      </c>
      <c r="E82" s="4">
        <f>$D82*1.2/E$3/3.785/2.47*0.62</f>
        <v>19.169178165283892</v>
      </c>
      <c r="F82" s="4">
        <f t="shared" si="21"/>
        <v>15.974315137736575</v>
      </c>
      <c r="G82" s="4">
        <f t="shared" si="21"/>
        <v>13.692270118059922</v>
      </c>
      <c r="H82" s="4">
        <f t="shared" si="21"/>
        <v>11.980736353302431</v>
      </c>
      <c r="I82" s="4">
        <f t="shared" si="21"/>
        <v>10.649543425157718</v>
      </c>
      <c r="J82" s="4">
        <f t="shared" si="21"/>
        <v>9.584589082641946</v>
      </c>
      <c r="K82" s="4">
        <f t="shared" si="21"/>
        <v>8.713262802401768</v>
      </c>
      <c r="L82" s="4">
        <f t="shared" si="21"/>
        <v>7.987157568868287</v>
      </c>
      <c r="M82" s="4">
        <f t="shared" si="21"/>
        <v>7.372760832801497</v>
      </c>
      <c r="N82" s="4">
        <f t="shared" si="21"/>
        <v>6.846135059029961</v>
      </c>
      <c r="O82" s="4">
        <f t="shared" si="21"/>
        <v>6.389726055094629</v>
      </c>
      <c r="P82" s="4">
        <f t="shared" si="21"/>
        <v>5.990368176651216</v>
      </c>
      <c r="Q82" s="4">
        <f t="shared" si="21"/>
        <v>5.637993578024673</v>
      </c>
      <c r="R82" s="4">
        <f t="shared" si="21"/>
        <v>5.324771712578859</v>
      </c>
      <c r="S82" s="4">
        <f t="shared" si="21"/>
        <v>5.04452056981155</v>
      </c>
      <c r="T82" s="4">
        <f t="shared" si="21"/>
        <v>4.792294541320973</v>
      </c>
      <c r="U82" s="4">
        <f t="shared" si="21"/>
        <v>4.5640900393533075</v>
      </c>
      <c r="V82" s="4">
        <f t="shared" si="21"/>
        <v>4.356631401200884</v>
      </c>
      <c r="W82" s="4">
        <f t="shared" si="21"/>
        <v>4.167212644626933</v>
      </c>
      <c r="X82" s="4">
        <f t="shared" si="21"/>
        <v>3.9935787844341437</v>
      </c>
      <c r="Y82" s="4">
        <f t="shared" si="21"/>
        <v>3.8338356330567778</v>
      </c>
      <c r="Z82" s="4">
        <f t="shared" si="21"/>
        <v>3.6863804164007483</v>
      </c>
      <c r="AA82" s="4">
        <f t="shared" si="21"/>
        <v>3.5498478083859055</v>
      </c>
      <c r="AB82" s="4">
        <f t="shared" si="21"/>
        <v>3.4230675295149804</v>
      </c>
      <c r="AC82" s="4">
        <f t="shared" si="21"/>
        <v>3.3050307181523952</v>
      </c>
      <c r="AD82" s="4">
        <f t="shared" si="21"/>
        <v>3.1948630275473144</v>
      </c>
    </row>
    <row r="83" spans="1:30" ht="12.75">
      <c r="A83" s="9"/>
      <c r="B83" s="20">
        <v>50</v>
      </c>
      <c r="C83" s="33">
        <f t="shared" si="22"/>
        <v>0.33541019662496846</v>
      </c>
      <c r="D83" s="25">
        <f t="shared" si="9"/>
        <v>1269.5275942255057</v>
      </c>
      <c r="E83" s="4">
        <f aca="true" t="shared" si="23" ref="E83:T98">$D83*1.2/E$3/3.785/2.47*0.62</f>
        <v>20.206087958621584</v>
      </c>
      <c r="F83" s="4">
        <f t="shared" si="23"/>
        <v>16.83840663218465</v>
      </c>
      <c r="G83" s="4">
        <f t="shared" si="23"/>
        <v>14.432919970443987</v>
      </c>
      <c r="H83" s="4">
        <f t="shared" si="23"/>
        <v>12.628804974138488</v>
      </c>
      <c r="I83" s="4">
        <f t="shared" si="23"/>
        <v>11.225604421456433</v>
      </c>
      <c r="J83" s="4">
        <f t="shared" si="23"/>
        <v>10.103043979310792</v>
      </c>
      <c r="K83" s="4">
        <f t="shared" si="23"/>
        <v>9.184585435737084</v>
      </c>
      <c r="L83" s="4">
        <f t="shared" si="23"/>
        <v>8.419203316092325</v>
      </c>
      <c r="M83" s="4">
        <f t="shared" si="23"/>
        <v>7.77157229177753</v>
      </c>
      <c r="N83" s="4">
        <f t="shared" si="23"/>
        <v>7.216459985221993</v>
      </c>
      <c r="O83" s="4">
        <f t="shared" si="23"/>
        <v>6.73536265287386</v>
      </c>
      <c r="P83" s="4">
        <f t="shared" si="23"/>
        <v>6.314402487069244</v>
      </c>
      <c r="Q83" s="4">
        <f t="shared" si="23"/>
        <v>5.942967046653406</v>
      </c>
      <c r="R83" s="4">
        <f t="shared" si="23"/>
        <v>5.6128022107282165</v>
      </c>
      <c r="S83" s="4">
        <f t="shared" si="23"/>
        <v>5.317391568058311</v>
      </c>
      <c r="T83" s="4">
        <f t="shared" si="23"/>
        <v>5.051521989655396</v>
      </c>
      <c r="U83" s="4">
        <f t="shared" si="21"/>
        <v>4.810973323481329</v>
      </c>
      <c r="V83" s="4">
        <f t="shared" si="21"/>
        <v>4.592292717868542</v>
      </c>
      <c r="W83" s="4">
        <f t="shared" si="21"/>
        <v>4.392627817091648</v>
      </c>
      <c r="X83" s="4">
        <f t="shared" si="21"/>
        <v>4.209601658046163</v>
      </c>
      <c r="Y83" s="4">
        <f t="shared" si="21"/>
        <v>4.041217591724316</v>
      </c>
      <c r="Z83" s="4">
        <f t="shared" si="21"/>
        <v>3.885786145888765</v>
      </c>
      <c r="AA83" s="4">
        <f t="shared" si="21"/>
        <v>3.741868140485478</v>
      </c>
      <c r="AB83" s="4">
        <f t="shared" si="21"/>
        <v>3.6082299926109966</v>
      </c>
      <c r="AC83" s="4">
        <f t="shared" si="21"/>
        <v>3.483808268727859</v>
      </c>
      <c r="AD83" s="4">
        <f t="shared" si="21"/>
        <v>3.36768132643693</v>
      </c>
    </row>
    <row r="84" spans="1:30" ht="12.75">
      <c r="A84" s="9"/>
      <c r="B84" s="20">
        <v>55</v>
      </c>
      <c r="C84" s="33">
        <f t="shared" si="22"/>
        <v>0.35178118198675723</v>
      </c>
      <c r="D84" s="25">
        <f t="shared" si="9"/>
        <v>1331.491773819876</v>
      </c>
      <c r="E84" s="4">
        <f t="shared" si="23"/>
        <v>21.19232383790666</v>
      </c>
      <c r="F84" s="4">
        <f t="shared" si="21"/>
        <v>17.660269864922217</v>
      </c>
      <c r="G84" s="4">
        <f t="shared" si="21"/>
        <v>15.13737416993333</v>
      </c>
      <c r="H84" s="4">
        <f t="shared" si="21"/>
        <v>13.245202398691665</v>
      </c>
      <c r="I84" s="4">
        <f t="shared" si="21"/>
        <v>11.773513243281482</v>
      </c>
      <c r="J84" s="4">
        <f t="shared" si="21"/>
        <v>10.59616191895333</v>
      </c>
      <c r="K84" s="4">
        <f t="shared" si="21"/>
        <v>9.632874471775756</v>
      </c>
      <c r="L84" s="4">
        <f t="shared" si="21"/>
        <v>8.830134932461108</v>
      </c>
      <c r="M84" s="4">
        <f t="shared" si="21"/>
        <v>8.150893783810256</v>
      </c>
      <c r="N84" s="4">
        <f t="shared" si="21"/>
        <v>7.568687084966665</v>
      </c>
      <c r="O84" s="4">
        <f t="shared" si="21"/>
        <v>7.064107945968889</v>
      </c>
      <c r="P84" s="4">
        <f t="shared" si="21"/>
        <v>6.622601199345833</v>
      </c>
      <c r="Q84" s="4">
        <f t="shared" si="21"/>
        <v>6.233036422913725</v>
      </c>
      <c r="R84" s="4">
        <f t="shared" si="21"/>
        <v>5.886756621640741</v>
      </c>
      <c r="S84" s="4">
        <f t="shared" si="21"/>
        <v>5.576927325764912</v>
      </c>
      <c r="T84" s="4">
        <f t="shared" si="21"/>
        <v>5.298080959476665</v>
      </c>
      <c r="U84" s="4">
        <f t="shared" si="21"/>
        <v>5.0457913899777775</v>
      </c>
      <c r="V84" s="4">
        <f t="shared" si="21"/>
        <v>4.816437235887878</v>
      </c>
      <c r="W84" s="4">
        <f t="shared" si="21"/>
        <v>4.607026921284057</v>
      </c>
      <c r="X84" s="4">
        <f t="shared" si="21"/>
        <v>4.415067466230554</v>
      </c>
      <c r="Y84" s="4">
        <f t="shared" si="21"/>
        <v>4.238464767581333</v>
      </c>
      <c r="Z84" s="4">
        <f t="shared" si="21"/>
        <v>4.075446891905128</v>
      </c>
      <c r="AA84" s="4">
        <f t="shared" si="21"/>
        <v>3.92450441442716</v>
      </c>
      <c r="AB84" s="4">
        <f t="shared" si="21"/>
        <v>3.7843435424833327</v>
      </c>
      <c r="AC84" s="4">
        <f t="shared" si="21"/>
        <v>3.6538489375701144</v>
      </c>
      <c r="AD84" s="4">
        <f t="shared" si="21"/>
        <v>3.5320539729844445</v>
      </c>
    </row>
    <row r="85" spans="1:30" ht="12.75">
      <c r="A85" s="9"/>
      <c r="B85" s="20">
        <v>60</v>
      </c>
      <c r="C85" s="33">
        <f t="shared" si="22"/>
        <v>0.3674234614174767</v>
      </c>
      <c r="D85" s="25">
        <f t="shared" si="9"/>
        <v>1390.6978014651495</v>
      </c>
      <c r="E85" s="4">
        <f t="shared" si="23"/>
        <v>22.134660347741107</v>
      </c>
      <c r="F85" s="4">
        <f t="shared" si="21"/>
        <v>18.445550289784258</v>
      </c>
      <c r="G85" s="4">
        <f t="shared" si="21"/>
        <v>15.810471676957933</v>
      </c>
      <c r="H85" s="4">
        <f t="shared" si="21"/>
        <v>13.834162717338192</v>
      </c>
      <c r="I85" s="4">
        <f t="shared" si="21"/>
        <v>12.297033526522837</v>
      </c>
      <c r="J85" s="4">
        <f t="shared" si="21"/>
        <v>11.067330173870554</v>
      </c>
      <c r="K85" s="4">
        <f t="shared" si="21"/>
        <v>10.061209248973231</v>
      </c>
      <c r="L85" s="4">
        <f t="shared" si="21"/>
        <v>9.222775144892129</v>
      </c>
      <c r="M85" s="4">
        <f t="shared" si="21"/>
        <v>8.513330902977348</v>
      </c>
      <c r="N85" s="4">
        <f t="shared" si="21"/>
        <v>7.9052358384789665</v>
      </c>
      <c r="O85" s="4">
        <f t="shared" si="21"/>
        <v>7.378220115913702</v>
      </c>
      <c r="P85" s="4">
        <f t="shared" si="21"/>
        <v>6.917081358669096</v>
      </c>
      <c r="Q85" s="4">
        <f t="shared" si="21"/>
        <v>6.5101942199238545</v>
      </c>
      <c r="R85" s="4">
        <f t="shared" si="21"/>
        <v>6.148516763261418</v>
      </c>
      <c r="S85" s="4">
        <f t="shared" si="21"/>
        <v>5.824910617826608</v>
      </c>
      <c r="T85" s="4">
        <f t="shared" si="21"/>
        <v>5.533665086935277</v>
      </c>
      <c r="U85" s="4">
        <f t="shared" si="21"/>
        <v>5.270157225652645</v>
      </c>
      <c r="V85" s="4">
        <f t="shared" si="21"/>
        <v>5.030604624486616</v>
      </c>
      <c r="W85" s="4">
        <f t="shared" si="21"/>
        <v>4.811882684291544</v>
      </c>
      <c r="X85" s="4">
        <f t="shared" si="21"/>
        <v>4.6113875724460645</v>
      </c>
      <c r="Y85" s="4">
        <f t="shared" si="21"/>
        <v>4.426932069548222</v>
      </c>
      <c r="Z85" s="4">
        <f t="shared" si="21"/>
        <v>4.256665451488674</v>
      </c>
      <c r="AA85" s="4">
        <f t="shared" si="21"/>
        <v>4.099011175507613</v>
      </c>
      <c r="AB85" s="4">
        <f t="shared" si="21"/>
        <v>3.9526179192394832</v>
      </c>
      <c r="AC85" s="4">
        <f t="shared" si="21"/>
        <v>3.8163207496105356</v>
      </c>
      <c r="AD85" s="4">
        <f t="shared" si="21"/>
        <v>3.689110057956851</v>
      </c>
    </row>
    <row r="86" spans="1:30" ht="12.75">
      <c r="A86" s="9"/>
      <c r="B86" s="20">
        <v>65</v>
      </c>
      <c r="C86" s="33">
        <f t="shared" si="22"/>
        <v>0.38242646351945886</v>
      </c>
      <c r="D86" s="25">
        <f t="shared" si="9"/>
        <v>1447.4841644211517</v>
      </c>
      <c r="E86" s="4">
        <f t="shared" si="23"/>
        <v>23.038484927811933</v>
      </c>
      <c r="F86" s="4">
        <f t="shared" si="21"/>
        <v>19.198737439843274</v>
      </c>
      <c r="G86" s="4">
        <f t="shared" si="21"/>
        <v>16.456060662722805</v>
      </c>
      <c r="H86" s="4">
        <f t="shared" si="21"/>
        <v>14.399053079882458</v>
      </c>
      <c r="I86" s="4">
        <f t="shared" si="21"/>
        <v>12.799158293228851</v>
      </c>
      <c r="J86" s="4">
        <f t="shared" si="21"/>
        <v>11.519242463905966</v>
      </c>
      <c r="K86" s="4">
        <f t="shared" si="21"/>
        <v>10.47203860355088</v>
      </c>
      <c r="L86" s="4">
        <f t="shared" si="21"/>
        <v>9.599368719921637</v>
      </c>
      <c r="M86" s="4">
        <f t="shared" si="21"/>
        <v>8.860955741466126</v>
      </c>
      <c r="N86" s="4">
        <f t="shared" si="21"/>
        <v>8.228030331361403</v>
      </c>
      <c r="O86" s="4">
        <f t="shared" si="21"/>
        <v>7.67949497593731</v>
      </c>
      <c r="P86" s="4">
        <f t="shared" si="21"/>
        <v>7.199526539941229</v>
      </c>
      <c r="Q86" s="4">
        <f t="shared" si="21"/>
        <v>6.776024978768215</v>
      </c>
      <c r="R86" s="4">
        <f t="shared" si="21"/>
        <v>6.399579146614426</v>
      </c>
      <c r="S86" s="4">
        <f t="shared" si="21"/>
        <v>6.062759191529455</v>
      </c>
      <c r="T86" s="4">
        <f t="shared" si="21"/>
        <v>5.759621231952983</v>
      </c>
      <c r="U86" s="4">
        <f t="shared" si="21"/>
        <v>5.485353554240936</v>
      </c>
      <c r="V86" s="4">
        <f t="shared" si="21"/>
        <v>5.23601930177544</v>
      </c>
      <c r="W86" s="4">
        <f t="shared" si="21"/>
        <v>5.008366288654767</v>
      </c>
      <c r="X86" s="4">
        <f t="shared" si="21"/>
        <v>4.7996843599608185</v>
      </c>
      <c r="Y86" s="4">
        <f t="shared" si="21"/>
        <v>4.607696985562386</v>
      </c>
      <c r="Z86" s="4">
        <f t="shared" si="21"/>
        <v>4.430477870733063</v>
      </c>
      <c r="AA86" s="4">
        <f t="shared" si="21"/>
        <v>4.2663860977429495</v>
      </c>
      <c r="AB86" s="4">
        <f t="shared" si="21"/>
        <v>4.114015165680701</v>
      </c>
      <c r="AC86" s="4">
        <f t="shared" si="21"/>
        <v>3.9721525737606775</v>
      </c>
      <c r="AD86" s="4">
        <f t="shared" si="21"/>
        <v>3.839747487968655</v>
      </c>
    </row>
    <row r="87" spans="1:30" ht="12.75">
      <c r="A87" s="9"/>
      <c r="B87" s="20">
        <v>70</v>
      </c>
      <c r="C87" s="33">
        <f t="shared" si="22"/>
        <v>0.3968626966596886</v>
      </c>
      <c r="D87" s="25">
        <f t="shared" si="9"/>
        <v>1502.1253068569213</v>
      </c>
      <c r="E87" s="4">
        <f t="shared" si="23"/>
        <v>23.908165693506742</v>
      </c>
      <c r="F87" s="4">
        <f t="shared" si="21"/>
        <v>19.923471411255615</v>
      </c>
      <c r="G87" s="4">
        <f t="shared" si="21"/>
        <v>17.07726120964767</v>
      </c>
      <c r="H87" s="4">
        <f t="shared" si="21"/>
        <v>14.942603558441713</v>
      </c>
      <c r="I87" s="4">
        <f t="shared" si="21"/>
        <v>13.282314274170412</v>
      </c>
      <c r="J87" s="4">
        <f t="shared" si="21"/>
        <v>11.954082846753371</v>
      </c>
      <c r="K87" s="4">
        <f t="shared" si="21"/>
        <v>10.867348042503064</v>
      </c>
      <c r="L87" s="4">
        <f t="shared" si="21"/>
        <v>9.961735705627808</v>
      </c>
      <c r="M87" s="4">
        <f t="shared" si="21"/>
        <v>9.195448343656437</v>
      </c>
      <c r="N87" s="4">
        <f t="shared" si="21"/>
        <v>8.538630604823835</v>
      </c>
      <c r="O87" s="4">
        <f t="shared" si="21"/>
        <v>7.969388564502247</v>
      </c>
      <c r="P87" s="4">
        <f t="shared" si="21"/>
        <v>7.471301779220856</v>
      </c>
      <c r="Q87" s="4">
        <f t="shared" si="21"/>
        <v>7.0318134392666884</v>
      </c>
      <c r="R87" s="4">
        <f t="shared" si="21"/>
        <v>6.641157137085206</v>
      </c>
      <c r="S87" s="4">
        <f t="shared" si="21"/>
        <v>6.291622550922826</v>
      </c>
      <c r="T87" s="4">
        <f t="shared" si="21"/>
        <v>5.9770414233766855</v>
      </c>
      <c r="U87" s="4">
        <f t="shared" si="21"/>
        <v>5.69242040321589</v>
      </c>
      <c r="V87" s="4">
        <f t="shared" si="21"/>
        <v>5.433674021251532</v>
      </c>
      <c r="W87" s="4">
        <f t="shared" si="21"/>
        <v>5.197427324675378</v>
      </c>
      <c r="X87" s="4">
        <f t="shared" si="21"/>
        <v>4.980867852813904</v>
      </c>
      <c r="Y87" s="4">
        <f t="shared" si="21"/>
        <v>4.781633138701348</v>
      </c>
      <c r="Z87" s="4">
        <f t="shared" si="21"/>
        <v>4.597724171828219</v>
      </c>
      <c r="AA87" s="4">
        <f t="shared" si="21"/>
        <v>4.427438091390138</v>
      </c>
      <c r="AB87" s="4">
        <f t="shared" si="21"/>
        <v>4.2693153024119175</v>
      </c>
      <c r="AC87" s="4">
        <f t="shared" si="21"/>
        <v>4.122097533363231</v>
      </c>
      <c r="AD87" s="4">
        <f t="shared" si="21"/>
        <v>3.9846942822511235</v>
      </c>
    </row>
    <row r="88" spans="1:30" ht="12.75">
      <c r="A88" s="9"/>
      <c r="B88" s="20">
        <v>75</v>
      </c>
      <c r="C88" s="33">
        <f t="shared" si="22"/>
        <v>0.41079191812887456</v>
      </c>
      <c r="D88" s="25">
        <f t="shared" si="9"/>
        <v>1554.84741011779</v>
      </c>
      <c r="E88" s="4">
        <f t="shared" si="23"/>
        <v>24.747302598209117</v>
      </c>
      <c r="F88" s="4">
        <f t="shared" si="21"/>
        <v>20.622752165174262</v>
      </c>
      <c r="G88" s="4">
        <f t="shared" si="21"/>
        <v>17.67664471300651</v>
      </c>
      <c r="H88" s="4">
        <f t="shared" si="21"/>
        <v>15.467064123880698</v>
      </c>
      <c r="I88" s="4">
        <f t="shared" si="21"/>
        <v>13.74850144344951</v>
      </c>
      <c r="J88" s="4">
        <f t="shared" si="21"/>
        <v>12.373651299104559</v>
      </c>
      <c r="K88" s="4">
        <f t="shared" si="21"/>
        <v>11.248773908276872</v>
      </c>
      <c r="L88" s="4">
        <f t="shared" si="21"/>
        <v>10.311376082587131</v>
      </c>
      <c r="M88" s="4">
        <f t="shared" si="21"/>
        <v>9.518193307003507</v>
      </c>
      <c r="N88" s="4">
        <f t="shared" si="21"/>
        <v>8.838322356503255</v>
      </c>
      <c r="O88" s="4">
        <f t="shared" si="21"/>
        <v>8.249100866069705</v>
      </c>
      <c r="P88" s="4">
        <f t="shared" si="21"/>
        <v>7.733532061940349</v>
      </c>
      <c r="Q88" s="4">
        <f t="shared" si="21"/>
        <v>7.278618411237976</v>
      </c>
      <c r="R88" s="4">
        <f t="shared" si="21"/>
        <v>6.874250721724755</v>
      </c>
      <c r="S88" s="4">
        <f t="shared" si="21"/>
        <v>6.512448052160294</v>
      </c>
      <c r="T88" s="4">
        <f t="shared" si="21"/>
        <v>6.186825649552279</v>
      </c>
      <c r="U88" s="4">
        <f t="shared" si="21"/>
        <v>5.892214904335505</v>
      </c>
      <c r="V88" s="4">
        <f t="shared" si="21"/>
        <v>5.624386954138436</v>
      </c>
      <c r="W88" s="4">
        <f t="shared" si="21"/>
        <v>5.379848390915026</v>
      </c>
      <c r="X88" s="4">
        <f t="shared" si="21"/>
        <v>5.1556880412935655</v>
      </c>
      <c r="Y88" s="4">
        <f t="shared" si="21"/>
        <v>4.949460519641823</v>
      </c>
      <c r="Z88" s="4">
        <f t="shared" si="21"/>
        <v>4.759096653501754</v>
      </c>
      <c r="AA88" s="4">
        <f t="shared" si="21"/>
        <v>4.58283381448317</v>
      </c>
      <c r="AB88" s="4">
        <f t="shared" si="21"/>
        <v>4.419161178251628</v>
      </c>
      <c r="AC88" s="4">
        <f t="shared" si="21"/>
        <v>4.266776310036055</v>
      </c>
      <c r="AD88" s="4">
        <f t="shared" si="21"/>
        <v>4.124550433034853</v>
      </c>
    </row>
    <row r="89" spans="1:30" ht="12.75">
      <c r="A89" s="9"/>
      <c r="B89" s="20">
        <v>80</v>
      </c>
      <c r="C89" s="33">
        <f t="shared" si="22"/>
        <v>0.4242640687119285</v>
      </c>
      <c r="D89" s="25">
        <f t="shared" si="9"/>
        <v>1605.8395000746493</v>
      </c>
      <c r="E89" s="4">
        <f t="shared" si="23"/>
        <v>25.558904220378516</v>
      </c>
      <c r="F89" s="4">
        <f t="shared" si="21"/>
        <v>21.299086850315437</v>
      </c>
      <c r="G89" s="4">
        <f t="shared" si="21"/>
        <v>18.25636015741323</v>
      </c>
      <c r="H89" s="4">
        <f t="shared" si="21"/>
        <v>15.974315137736575</v>
      </c>
      <c r="I89" s="4">
        <f t="shared" si="21"/>
        <v>14.199391233543622</v>
      </c>
      <c r="J89" s="4">
        <f t="shared" si="21"/>
        <v>12.779452110189258</v>
      </c>
      <c r="K89" s="4">
        <f t="shared" si="21"/>
        <v>11.617683736535692</v>
      </c>
      <c r="L89" s="4">
        <f t="shared" si="21"/>
        <v>10.649543425157718</v>
      </c>
      <c r="M89" s="4">
        <f t="shared" si="21"/>
        <v>9.830347777068662</v>
      </c>
      <c r="N89" s="4">
        <f t="shared" si="21"/>
        <v>9.128180078706615</v>
      </c>
      <c r="O89" s="4">
        <f t="shared" si="21"/>
        <v>8.519634740126174</v>
      </c>
      <c r="P89" s="4">
        <f t="shared" si="21"/>
        <v>7.987157568868287</v>
      </c>
      <c r="Q89" s="4">
        <f t="shared" si="21"/>
        <v>7.517324770699564</v>
      </c>
      <c r="R89" s="4">
        <f t="shared" si="21"/>
        <v>7.099695616771811</v>
      </c>
      <c r="S89" s="4">
        <f t="shared" si="21"/>
        <v>6.7260274264154</v>
      </c>
      <c r="T89" s="4">
        <f t="shared" si="21"/>
        <v>6.389726055094629</v>
      </c>
      <c r="U89" s="4">
        <f t="shared" si="21"/>
        <v>6.085453385804409</v>
      </c>
      <c r="V89" s="4">
        <f t="shared" si="21"/>
        <v>5.808841868267846</v>
      </c>
      <c r="W89" s="4">
        <f t="shared" si="21"/>
        <v>5.556283526169245</v>
      </c>
      <c r="X89" s="4">
        <f t="shared" si="21"/>
        <v>5.324771712578859</v>
      </c>
      <c r="Y89" s="4">
        <f t="shared" si="21"/>
        <v>5.111780844075704</v>
      </c>
      <c r="Z89" s="4">
        <f t="shared" si="21"/>
        <v>4.915173888534331</v>
      </c>
      <c r="AA89" s="4">
        <f t="shared" si="21"/>
        <v>4.733130411181207</v>
      </c>
      <c r="AB89" s="4">
        <f t="shared" si="21"/>
        <v>4.5640900393533075</v>
      </c>
      <c r="AC89" s="4">
        <f t="shared" si="21"/>
        <v>4.406707624203194</v>
      </c>
      <c r="AD89" s="4">
        <f t="shared" si="21"/>
        <v>4.259817370063087</v>
      </c>
    </row>
    <row r="90" spans="1:30" ht="12.75">
      <c r="A90" s="9"/>
      <c r="B90" s="20">
        <v>85</v>
      </c>
      <c r="C90" s="33">
        <f t="shared" si="22"/>
        <v>0.43732139211339754</v>
      </c>
      <c r="D90" s="25">
        <f t="shared" si="9"/>
        <v>1655.2614691492097</v>
      </c>
      <c r="E90" s="4">
        <f t="shared" si="23"/>
        <v>26.345515443916412</v>
      </c>
      <c r="F90" s="4">
        <f t="shared" si="21"/>
        <v>21.954596203263677</v>
      </c>
      <c r="G90" s="4">
        <f t="shared" si="21"/>
        <v>18.81822531708315</v>
      </c>
      <c r="H90" s="4">
        <f t="shared" si="21"/>
        <v>16.465947152447757</v>
      </c>
      <c r="I90" s="4">
        <f t="shared" si="21"/>
        <v>14.636397468842452</v>
      </c>
      <c r="J90" s="4">
        <f t="shared" si="21"/>
        <v>13.172757721958206</v>
      </c>
      <c r="K90" s="4">
        <f t="shared" si="21"/>
        <v>11.975234292689281</v>
      </c>
      <c r="L90" s="4">
        <f t="shared" si="21"/>
        <v>10.977298101631838</v>
      </c>
      <c r="M90" s="4">
        <f t="shared" si="21"/>
        <v>10.132890555352466</v>
      </c>
      <c r="N90" s="4">
        <f t="shared" si="21"/>
        <v>9.409112658541575</v>
      </c>
      <c r="O90" s="4">
        <f t="shared" si="21"/>
        <v>8.78183848130547</v>
      </c>
      <c r="P90" s="4">
        <f t="shared" si="21"/>
        <v>8.232973576223879</v>
      </c>
      <c r="Q90" s="4">
        <f t="shared" si="21"/>
        <v>7.748681012916593</v>
      </c>
      <c r="R90" s="4">
        <f t="shared" si="21"/>
        <v>7.318198734421226</v>
      </c>
      <c r="S90" s="4">
        <f t="shared" si="21"/>
        <v>6.933030379978004</v>
      </c>
      <c r="T90" s="4">
        <f t="shared" si="21"/>
        <v>6.586378860979103</v>
      </c>
      <c r="U90" s="4">
        <f t="shared" si="21"/>
        <v>6.2727417723610515</v>
      </c>
      <c r="V90" s="4">
        <f t="shared" si="21"/>
        <v>5.987617146344641</v>
      </c>
      <c r="W90" s="4">
        <f t="shared" si="21"/>
        <v>5.727285966068785</v>
      </c>
      <c r="X90" s="4">
        <f t="shared" si="21"/>
        <v>5.488649050815919</v>
      </c>
      <c r="Y90" s="4">
        <f t="shared" si="21"/>
        <v>5.269103088783283</v>
      </c>
      <c r="Z90" s="4">
        <f t="shared" si="21"/>
        <v>5.066445277676233</v>
      </c>
      <c r="AA90" s="4">
        <f t="shared" si="21"/>
        <v>4.8787991562808175</v>
      </c>
      <c r="AB90" s="4">
        <f t="shared" si="21"/>
        <v>4.704556329270788</v>
      </c>
      <c r="AC90" s="4">
        <f t="shared" si="21"/>
        <v>4.542330248951107</v>
      </c>
      <c r="AD90" s="4">
        <f t="shared" si="21"/>
        <v>4.390919240652735</v>
      </c>
    </row>
    <row r="91" spans="1:30" ht="12.75">
      <c r="A91" s="9"/>
      <c r="B91" s="20">
        <v>90</v>
      </c>
      <c r="C91" s="33">
        <f t="shared" si="22"/>
        <v>0.45</v>
      </c>
      <c r="D91" s="25">
        <f aca="true" t="shared" si="24" ref="D91:D154">C91*3785</f>
        <v>1703.25</v>
      </c>
      <c r="E91" s="4">
        <f t="shared" si="23"/>
        <v>27.109311740890682</v>
      </c>
      <c r="F91" s="4">
        <f t="shared" si="21"/>
        <v>22.5910931174089</v>
      </c>
      <c r="G91" s="4">
        <f t="shared" si="21"/>
        <v>19.363794100636202</v>
      </c>
      <c r="H91" s="4">
        <f t="shared" si="21"/>
        <v>16.94331983805668</v>
      </c>
      <c r="I91" s="4">
        <f t="shared" si="21"/>
        <v>15.060728744939269</v>
      </c>
      <c r="J91" s="4">
        <f t="shared" si="21"/>
        <v>13.554655870445341</v>
      </c>
      <c r="K91" s="4">
        <f t="shared" si="21"/>
        <v>12.322414427677582</v>
      </c>
      <c r="L91" s="4">
        <f t="shared" si="21"/>
        <v>11.29554655870445</v>
      </c>
      <c r="M91" s="4">
        <f t="shared" si="21"/>
        <v>10.426658361881032</v>
      </c>
      <c r="N91" s="4">
        <f t="shared" si="21"/>
        <v>9.681897050318101</v>
      </c>
      <c r="O91" s="4">
        <f t="shared" si="21"/>
        <v>9.03643724696356</v>
      </c>
      <c r="P91" s="4">
        <f t="shared" si="21"/>
        <v>8.47165991902834</v>
      </c>
      <c r="Q91" s="4">
        <f t="shared" si="21"/>
        <v>7.973326982614907</v>
      </c>
      <c r="R91" s="4">
        <f t="shared" si="21"/>
        <v>7.530364372469634</v>
      </c>
      <c r="S91" s="4">
        <f t="shared" si="21"/>
        <v>7.134029405497548</v>
      </c>
      <c r="T91" s="4">
        <f t="shared" si="21"/>
        <v>6.7773279352226705</v>
      </c>
      <c r="U91" s="4">
        <f t="shared" si="21"/>
        <v>6.454598033545401</v>
      </c>
      <c r="V91" s="4">
        <f t="shared" si="21"/>
        <v>6.161207213838791</v>
      </c>
      <c r="W91" s="4">
        <f t="shared" si="21"/>
        <v>5.8933286393240625</v>
      </c>
      <c r="X91" s="4">
        <f t="shared" si="21"/>
        <v>5.647773279352225</v>
      </c>
      <c r="Y91" s="4">
        <f t="shared" si="21"/>
        <v>5.421862348178137</v>
      </c>
      <c r="Z91" s="4">
        <f>$D91*1.2/Z$3/3.785/2.47*0.62</f>
        <v>5.213329180940516</v>
      </c>
      <c r="AA91" s="4">
        <f>$D91*1.2/AA$3/3.785/2.47*0.62</f>
        <v>5.020242914979756</v>
      </c>
      <c r="AB91" s="4">
        <f>$D91*1.2/AB$3/3.785/2.47*0.62</f>
        <v>4.8409485251590505</v>
      </c>
      <c r="AC91" s="4">
        <f>$D91*1.2/AC$3/3.785/2.47*0.62</f>
        <v>4.6740192656708075</v>
      </c>
      <c r="AD91" s="4">
        <f>$D91*1.2/AD$3/3.785/2.47*0.62</f>
        <v>4.51821862348178</v>
      </c>
    </row>
    <row r="92" spans="1:30" ht="12.75">
      <c r="A92" s="9"/>
      <c r="B92" s="20">
        <v>95</v>
      </c>
      <c r="C92" s="33">
        <f t="shared" si="22"/>
        <v>0.46233105022267323</v>
      </c>
      <c r="D92" s="25">
        <f t="shared" si="24"/>
        <v>1749.923025092818</v>
      </c>
      <c r="E92" s="4">
        <f t="shared" si="23"/>
        <v>27.852170151066296</v>
      </c>
      <c r="F92" s="4">
        <f t="shared" si="23"/>
        <v>23.210141792555245</v>
      </c>
      <c r="G92" s="4">
        <f t="shared" si="23"/>
        <v>19.894407250761642</v>
      </c>
      <c r="H92" s="4">
        <f t="shared" si="23"/>
        <v>17.407606344416436</v>
      </c>
      <c r="I92" s="4">
        <f t="shared" si="23"/>
        <v>15.473427861703499</v>
      </c>
      <c r="J92" s="4">
        <f t="shared" si="23"/>
        <v>13.926085075533148</v>
      </c>
      <c r="K92" s="4">
        <f t="shared" si="23"/>
        <v>12.660077341393773</v>
      </c>
      <c r="L92" s="4">
        <f t="shared" si="23"/>
        <v>11.605070896277622</v>
      </c>
      <c r="M92" s="4">
        <f t="shared" si="23"/>
        <v>10.712373135025498</v>
      </c>
      <c r="N92" s="4">
        <f t="shared" si="23"/>
        <v>9.947203625380821</v>
      </c>
      <c r="O92" s="4">
        <f t="shared" si="23"/>
        <v>9.284056717022098</v>
      </c>
      <c r="P92" s="4">
        <f t="shared" si="23"/>
        <v>8.703803172208218</v>
      </c>
      <c r="Q92" s="4">
        <f t="shared" si="23"/>
        <v>8.191814750313616</v>
      </c>
      <c r="R92" s="4">
        <f t="shared" si="23"/>
        <v>7.736713930851749</v>
      </c>
      <c r="S92" s="4">
        <f t="shared" si="23"/>
        <v>7.329518460806921</v>
      </c>
      <c r="T92" s="4">
        <f t="shared" si="23"/>
        <v>6.963042537766574</v>
      </c>
      <c r="U92" s="4">
        <f aca="true" t="shared" si="25" ref="U92:AD98">$D92*1.2/U$3/3.785/2.47*0.62</f>
        <v>6.631469083587214</v>
      </c>
      <c r="V92" s="4">
        <f t="shared" si="25"/>
        <v>6.3300386706968865</v>
      </c>
      <c r="W92" s="4">
        <f t="shared" si="25"/>
        <v>6.0548195980578905</v>
      </c>
      <c r="X92" s="4">
        <f t="shared" si="25"/>
        <v>5.802535448138811</v>
      </c>
      <c r="Y92" s="4">
        <f t="shared" si="25"/>
        <v>5.57043403021326</v>
      </c>
      <c r="Z92" s="4">
        <f t="shared" si="25"/>
        <v>5.356186567512749</v>
      </c>
      <c r="AA92" s="4">
        <f t="shared" si="25"/>
        <v>5.1578092872345</v>
      </c>
      <c r="AB92" s="4">
        <f t="shared" si="25"/>
        <v>4.9736018126904105</v>
      </c>
      <c r="AC92" s="4">
        <f t="shared" si="25"/>
        <v>4.802098301907981</v>
      </c>
      <c r="AD92" s="4">
        <f t="shared" si="25"/>
        <v>4.642028358511049</v>
      </c>
    </row>
    <row r="93" spans="1:30" ht="12.75">
      <c r="A93" s="18"/>
      <c r="B93" s="22">
        <v>100</v>
      </c>
      <c r="C93" s="35">
        <f t="shared" si="22"/>
        <v>0.4743416490252569</v>
      </c>
      <c r="D93" s="27">
        <f t="shared" si="24"/>
        <v>1795.3831415605973</v>
      </c>
      <c r="E93" s="17">
        <f t="shared" si="23"/>
        <v>28.575723633586318</v>
      </c>
      <c r="F93" s="17">
        <f t="shared" si="23"/>
        <v>23.8131030279886</v>
      </c>
      <c r="G93" s="17">
        <f t="shared" si="23"/>
        <v>20.411231166847372</v>
      </c>
      <c r="H93" s="17">
        <f t="shared" si="23"/>
        <v>17.85982727099145</v>
      </c>
      <c r="I93" s="17">
        <f t="shared" si="23"/>
        <v>15.875402018659067</v>
      </c>
      <c r="J93" s="17">
        <f t="shared" si="23"/>
        <v>14.287861816793159</v>
      </c>
      <c r="K93" s="17">
        <f t="shared" si="23"/>
        <v>12.98896528799378</v>
      </c>
      <c r="L93" s="17">
        <f t="shared" si="23"/>
        <v>11.9065515139943</v>
      </c>
      <c r="M93" s="17">
        <f t="shared" si="23"/>
        <v>10.990662935994738</v>
      </c>
      <c r="N93" s="17">
        <f t="shared" si="23"/>
        <v>10.205615583423686</v>
      </c>
      <c r="O93" s="17">
        <f t="shared" si="23"/>
        <v>9.525241211195441</v>
      </c>
      <c r="P93" s="17">
        <f t="shared" si="23"/>
        <v>8.929913635495724</v>
      </c>
      <c r="Q93" s="17">
        <f t="shared" si="23"/>
        <v>8.404624598113623</v>
      </c>
      <c r="R93" s="17">
        <f t="shared" si="23"/>
        <v>7.937701009329533</v>
      </c>
      <c r="S93" s="17">
        <f t="shared" si="23"/>
        <v>7.5199272719964005</v>
      </c>
      <c r="T93" s="17">
        <f t="shared" si="23"/>
        <v>7.143930908396579</v>
      </c>
      <c r="U93" s="17">
        <f t="shared" si="25"/>
        <v>6.803743722282458</v>
      </c>
      <c r="V93" s="17">
        <f t="shared" si="25"/>
        <v>6.49448264399689</v>
      </c>
      <c r="W93" s="17">
        <f t="shared" si="25"/>
        <v>6.2121138333883295</v>
      </c>
      <c r="X93" s="17">
        <f t="shared" si="25"/>
        <v>5.95327575699715</v>
      </c>
      <c r="Y93" s="17">
        <f t="shared" si="25"/>
        <v>5.715144726717265</v>
      </c>
      <c r="Z93" s="17">
        <f t="shared" si="25"/>
        <v>5.495331467997369</v>
      </c>
      <c r="AA93" s="17">
        <f t="shared" si="25"/>
        <v>5.291800672886355</v>
      </c>
      <c r="AB93" s="17">
        <f t="shared" si="25"/>
        <v>5.102807791711843</v>
      </c>
      <c r="AC93" s="17">
        <f t="shared" si="25"/>
        <v>4.926848902342469</v>
      </c>
      <c r="AD93" s="17">
        <f t="shared" si="25"/>
        <v>4.7626206055977205</v>
      </c>
    </row>
    <row r="94" spans="1:30" ht="12.75">
      <c r="A94" s="9">
        <v>8004</v>
      </c>
      <c r="B94" s="20">
        <v>15</v>
      </c>
      <c r="C94" s="33">
        <f>(B94/40*C$99^2)^0.5</f>
        <v>0.24494897427831783</v>
      </c>
      <c r="D94" s="25">
        <f t="shared" si="24"/>
        <v>927.131867643433</v>
      </c>
      <c r="E94" s="4">
        <f t="shared" si="23"/>
        <v>14.756440231827405</v>
      </c>
      <c r="F94" s="4">
        <f t="shared" si="23"/>
        <v>12.297033526522837</v>
      </c>
      <c r="G94" s="4">
        <f t="shared" si="23"/>
        <v>10.54031445130529</v>
      </c>
      <c r="H94" s="4">
        <f t="shared" si="23"/>
        <v>9.222775144892129</v>
      </c>
      <c r="I94" s="4">
        <f t="shared" si="23"/>
        <v>8.198022351015226</v>
      </c>
      <c r="J94" s="4">
        <f t="shared" si="23"/>
        <v>7.378220115913702</v>
      </c>
      <c r="K94" s="4">
        <f t="shared" si="23"/>
        <v>6.70747283264882</v>
      </c>
      <c r="L94" s="4">
        <f t="shared" si="23"/>
        <v>6.148516763261418</v>
      </c>
      <c r="M94" s="4">
        <f t="shared" si="23"/>
        <v>5.675553935318233</v>
      </c>
      <c r="N94" s="4">
        <f t="shared" si="23"/>
        <v>5.270157225652645</v>
      </c>
      <c r="O94" s="4">
        <f t="shared" si="23"/>
        <v>4.918813410609135</v>
      </c>
      <c r="P94" s="4">
        <f t="shared" si="23"/>
        <v>4.6113875724460645</v>
      </c>
      <c r="Q94" s="4">
        <f t="shared" si="23"/>
        <v>4.340129479949236</v>
      </c>
      <c r="R94" s="4">
        <f t="shared" si="23"/>
        <v>4.099011175507613</v>
      </c>
      <c r="S94" s="4">
        <f t="shared" si="23"/>
        <v>3.8832737452177373</v>
      </c>
      <c r="T94" s="4">
        <f t="shared" si="23"/>
        <v>3.689110057956851</v>
      </c>
      <c r="U94" s="4">
        <f t="shared" si="25"/>
        <v>3.513438150435096</v>
      </c>
      <c r="V94" s="4">
        <f t="shared" si="25"/>
        <v>3.35373641632441</v>
      </c>
      <c r="W94" s="4">
        <f t="shared" si="25"/>
        <v>3.2079217895276964</v>
      </c>
      <c r="X94" s="4">
        <f t="shared" si="25"/>
        <v>3.074258381630709</v>
      </c>
      <c r="Y94" s="4">
        <f t="shared" si="25"/>
        <v>2.951288046365481</v>
      </c>
      <c r="Z94" s="4">
        <f t="shared" si="25"/>
        <v>2.8377769676591167</v>
      </c>
      <c r="AA94" s="4">
        <f t="shared" si="25"/>
        <v>2.7326741170050743</v>
      </c>
      <c r="AB94" s="4">
        <f t="shared" si="25"/>
        <v>2.6350786128263226</v>
      </c>
      <c r="AC94" s="4">
        <f t="shared" si="25"/>
        <v>2.544213833073691</v>
      </c>
      <c r="AD94" s="4">
        <f t="shared" si="25"/>
        <v>2.4594067053045676</v>
      </c>
    </row>
    <row r="95" spans="1:30" ht="12.75">
      <c r="A95" s="9"/>
      <c r="B95" s="20">
        <v>20</v>
      </c>
      <c r="C95" s="33">
        <f>(B95/40*C$99^2)^0.5</f>
        <v>0.28284271247461906</v>
      </c>
      <c r="D95" s="25">
        <f t="shared" si="24"/>
        <v>1070.5596667164332</v>
      </c>
      <c r="E95" s="4">
        <f t="shared" si="23"/>
        <v>17.03926948025235</v>
      </c>
      <c r="F95" s="4">
        <f t="shared" si="23"/>
        <v>14.199391233543627</v>
      </c>
      <c r="G95" s="4">
        <f t="shared" si="23"/>
        <v>12.170906771608824</v>
      </c>
      <c r="H95" s="4">
        <f t="shared" si="23"/>
        <v>10.649543425157722</v>
      </c>
      <c r="I95" s="4">
        <f t="shared" si="23"/>
        <v>9.466260822362418</v>
      </c>
      <c r="J95" s="4">
        <f t="shared" si="23"/>
        <v>8.519634740126175</v>
      </c>
      <c r="K95" s="4">
        <f t="shared" si="23"/>
        <v>7.745122491023798</v>
      </c>
      <c r="L95" s="4">
        <f t="shared" si="23"/>
        <v>7.099695616771814</v>
      </c>
      <c r="M95" s="4">
        <f t="shared" si="23"/>
        <v>6.553565184712443</v>
      </c>
      <c r="N95" s="4">
        <f t="shared" si="23"/>
        <v>6.085453385804412</v>
      </c>
      <c r="O95" s="4">
        <f t="shared" si="23"/>
        <v>5.679756493417451</v>
      </c>
      <c r="P95" s="4">
        <f t="shared" si="23"/>
        <v>5.324771712578861</v>
      </c>
      <c r="Q95" s="4">
        <f t="shared" si="23"/>
        <v>5.011549847133044</v>
      </c>
      <c r="R95" s="4">
        <f t="shared" si="23"/>
        <v>4.733130411181209</v>
      </c>
      <c r="S95" s="4">
        <f t="shared" si="23"/>
        <v>4.484018284276935</v>
      </c>
      <c r="T95" s="4">
        <f t="shared" si="23"/>
        <v>4.259817370063088</v>
      </c>
      <c r="U95" s="4">
        <f t="shared" si="25"/>
        <v>4.056968923869609</v>
      </c>
      <c r="V95" s="4">
        <f t="shared" si="25"/>
        <v>3.872561245511899</v>
      </c>
      <c r="W95" s="4">
        <f t="shared" si="25"/>
        <v>3.7041890174461636</v>
      </c>
      <c r="X95" s="4">
        <f t="shared" si="25"/>
        <v>3.549847808385907</v>
      </c>
      <c r="Y95" s="4">
        <f t="shared" si="25"/>
        <v>3.40785389605047</v>
      </c>
      <c r="Z95" s="4">
        <f t="shared" si="25"/>
        <v>3.2767825923562217</v>
      </c>
      <c r="AA95" s="4">
        <f t="shared" si="25"/>
        <v>3.155420274120806</v>
      </c>
      <c r="AB95" s="4">
        <f t="shared" si="25"/>
        <v>3.042726692902206</v>
      </c>
      <c r="AC95" s="4">
        <f t="shared" si="25"/>
        <v>2.937805082802129</v>
      </c>
      <c r="AD95" s="4">
        <f t="shared" si="25"/>
        <v>2.8398782467087256</v>
      </c>
    </row>
    <row r="96" spans="1:30" ht="12.75">
      <c r="A96" s="9"/>
      <c r="B96" s="20">
        <v>25</v>
      </c>
      <c r="C96" s="33">
        <f>(B96/40*C$99^2)^0.5</f>
        <v>0.31622776601683794</v>
      </c>
      <c r="D96" s="25">
        <f t="shared" si="24"/>
        <v>1196.9220943737316</v>
      </c>
      <c r="E96" s="4">
        <f t="shared" si="23"/>
        <v>19.050482422390882</v>
      </c>
      <c r="F96" s="4">
        <f t="shared" si="23"/>
        <v>15.875402018659067</v>
      </c>
      <c r="G96" s="4">
        <f t="shared" si="23"/>
        <v>13.607487444564915</v>
      </c>
      <c r="H96" s="4">
        <f t="shared" si="23"/>
        <v>11.9065515139943</v>
      </c>
      <c r="I96" s="4">
        <f t="shared" si="23"/>
        <v>10.583601345772713</v>
      </c>
      <c r="J96" s="4">
        <f t="shared" si="23"/>
        <v>9.525241211195441</v>
      </c>
      <c r="K96" s="4">
        <f t="shared" si="23"/>
        <v>8.659310191995854</v>
      </c>
      <c r="L96" s="4">
        <f t="shared" si="23"/>
        <v>7.937701009329533</v>
      </c>
      <c r="M96" s="4">
        <f t="shared" si="23"/>
        <v>7.3271086239964935</v>
      </c>
      <c r="N96" s="4">
        <f t="shared" si="23"/>
        <v>6.803743722282458</v>
      </c>
      <c r="O96" s="4">
        <f t="shared" si="23"/>
        <v>6.350160807463627</v>
      </c>
      <c r="P96" s="4">
        <f t="shared" si="23"/>
        <v>5.95327575699715</v>
      </c>
      <c r="Q96" s="4">
        <f t="shared" si="23"/>
        <v>5.603083065409082</v>
      </c>
      <c r="R96" s="4">
        <f t="shared" si="23"/>
        <v>5.291800672886357</v>
      </c>
      <c r="S96" s="4">
        <f t="shared" si="23"/>
        <v>5.0132848479976</v>
      </c>
      <c r="T96" s="4">
        <f t="shared" si="23"/>
        <v>4.7626206055977205</v>
      </c>
      <c r="U96" s="4">
        <f t="shared" si="25"/>
        <v>4.535829148188305</v>
      </c>
      <c r="V96" s="4">
        <f t="shared" si="25"/>
        <v>4.329655095997927</v>
      </c>
      <c r="W96" s="4">
        <f t="shared" si="25"/>
        <v>4.141409222258887</v>
      </c>
      <c r="X96" s="4">
        <f t="shared" si="25"/>
        <v>3.9688505046647666</v>
      </c>
      <c r="Y96" s="4">
        <f t="shared" si="25"/>
        <v>3.8100964844781764</v>
      </c>
      <c r="Z96" s="4">
        <f t="shared" si="25"/>
        <v>3.6635543119982468</v>
      </c>
      <c r="AA96" s="4">
        <f t="shared" si="25"/>
        <v>3.527867115257571</v>
      </c>
      <c r="AB96" s="4">
        <f t="shared" si="25"/>
        <v>3.401871861141229</v>
      </c>
      <c r="AC96" s="4">
        <f t="shared" si="25"/>
        <v>3.28456593489498</v>
      </c>
      <c r="AD96" s="4">
        <f t="shared" si="25"/>
        <v>3.1750804037318137</v>
      </c>
    </row>
    <row r="97" spans="1:30" ht="12.75">
      <c r="A97" s="9"/>
      <c r="B97" s="20">
        <v>30</v>
      </c>
      <c r="C97" s="33">
        <f>(B97/40*C$99^2)^0.5</f>
        <v>0.3464101615137755</v>
      </c>
      <c r="D97" s="25">
        <f t="shared" si="24"/>
        <v>1311.1624613296403</v>
      </c>
      <c r="E97" s="4">
        <f t="shared" si="23"/>
        <v>20.868757908198294</v>
      </c>
      <c r="F97" s="4">
        <f t="shared" si="23"/>
        <v>17.390631590165246</v>
      </c>
      <c r="G97" s="4">
        <f t="shared" si="23"/>
        <v>14.906255648713067</v>
      </c>
      <c r="H97" s="4">
        <f t="shared" si="23"/>
        <v>13.042973692623933</v>
      </c>
      <c r="I97" s="4">
        <f t="shared" si="23"/>
        <v>11.593754393443497</v>
      </c>
      <c r="J97" s="4">
        <f t="shared" si="23"/>
        <v>10.434378954099147</v>
      </c>
      <c r="K97" s="4">
        <f t="shared" si="23"/>
        <v>9.485799049181042</v>
      </c>
      <c r="L97" s="4">
        <f t="shared" si="23"/>
        <v>8.695315795082623</v>
      </c>
      <c r="M97" s="4">
        <f t="shared" si="23"/>
        <v>8.026445349307036</v>
      </c>
      <c r="N97" s="4">
        <f t="shared" si="23"/>
        <v>7.4531278243565335</v>
      </c>
      <c r="O97" s="4">
        <f t="shared" si="23"/>
        <v>6.956252636066098</v>
      </c>
      <c r="P97" s="4">
        <f t="shared" si="23"/>
        <v>6.521486846311967</v>
      </c>
      <c r="Q97" s="4">
        <f t="shared" si="23"/>
        <v>6.137869972999499</v>
      </c>
      <c r="R97" s="4">
        <f t="shared" si="23"/>
        <v>5.7968771967217485</v>
      </c>
      <c r="S97" s="4">
        <f t="shared" si="23"/>
        <v>5.491778396894288</v>
      </c>
      <c r="T97" s="4">
        <f t="shared" si="23"/>
        <v>5.2171894770495735</v>
      </c>
      <c r="U97" s="4">
        <f t="shared" si="25"/>
        <v>4.968751882904356</v>
      </c>
      <c r="V97" s="4">
        <f t="shared" si="25"/>
        <v>4.742899524590521</v>
      </c>
      <c r="W97" s="4">
        <f t="shared" si="25"/>
        <v>4.5366865017822375</v>
      </c>
      <c r="X97" s="4">
        <f t="shared" si="25"/>
        <v>4.347657897541311</v>
      </c>
      <c r="Y97" s="4">
        <f t="shared" si="25"/>
        <v>4.173751581639659</v>
      </c>
      <c r="Z97" s="4">
        <f t="shared" si="25"/>
        <v>4.013222674653518</v>
      </c>
      <c r="AA97" s="4">
        <f t="shared" si="25"/>
        <v>3.8645847978144987</v>
      </c>
      <c r="AB97" s="4">
        <f t="shared" si="25"/>
        <v>3.7265639121782668</v>
      </c>
      <c r="AC97" s="4">
        <f t="shared" si="25"/>
        <v>3.5980617083100506</v>
      </c>
      <c r="AD97" s="4">
        <f t="shared" si="25"/>
        <v>3.478126318033049</v>
      </c>
    </row>
    <row r="98" spans="1:30" ht="12.75">
      <c r="A98" s="9"/>
      <c r="B98" s="20">
        <v>35</v>
      </c>
      <c r="C98" s="33">
        <f>(B98/40*C$99^2)^0.5</f>
        <v>0.37416573867739417</v>
      </c>
      <c r="D98" s="25">
        <f t="shared" si="24"/>
        <v>1416.2173208939369</v>
      </c>
      <c r="E98" s="4">
        <f t="shared" si="23"/>
        <v>22.540834783480257</v>
      </c>
      <c r="F98" s="4">
        <f t="shared" si="23"/>
        <v>18.784028986233547</v>
      </c>
      <c r="G98" s="4">
        <f t="shared" si="23"/>
        <v>16.100596273914473</v>
      </c>
      <c r="H98" s="4">
        <f t="shared" si="23"/>
        <v>14.088021739675161</v>
      </c>
      <c r="I98" s="4">
        <f t="shared" si="23"/>
        <v>12.522685990822367</v>
      </c>
      <c r="J98" s="4">
        <f t="shared" si="23"/>
        <v>11.270417391740128</v>
      </c>
      <c r="K98" s="4">
        <f t="shared" si="23"/>
        <v>10.245833992491027</v>
      </c>
      <c r="L98" s="4">
        <f t="shared" si="23"/>
        <v>9.392014493116774</v>
      </c>
      <c r="M98" s="4">
        <f t="shared" si="23"/>
        <v>8.6695518398001</v>
      </c>
      <c r="N98" s="4">
        <f t="shared" si="23"/>
        <v>8.050298136957236</v>
      </c>
      <c r="O98" s="4">
        <f t="shared" si="23"/>
        <v>7.51361159449342</v>
      </c>
      <c r="P98" s="4">
        <f t="shared" si="23"/>
        <v>7.044010869837581</v>
      </c>
      <c r="Q98" s="4">
        <f t="shared" si="23"/>
        <v>6.629657289258899</v>
      </c>
      <c r="R98" s="4">
        <f t="shared" si="23"/>
        <v>6.261342995411184</v>
      </c>
      <c r="S98" s="4">
        <f t="shared" si="23"/>
        <v>5.931798627231648</v>
      </c>
      <c r="T98" s="4">
        <f t="shared" si="23"/>
        <v>5.635208695870064</v>
      </c>
      <c r="U98" s="4">
        <f t="shared" si="25"/>
        <v>5.366865424638156</v>
      </c>
      <c r="V98" s="4">
        <f t="shared" si="25"/>
        <v>5.122916996245514</v>
      </c>
      <c r="W98" s="4">
        <f t="shared" si="25"/>
        <v>4.900181474669622</v>
      </c>
      <c r="X98" s="4">
        <f t="shared" si="25"/>
        <v>4.696007246558387</v>
      </c>
      <c r="Y98" s="4">
        <f t="shared" si="25"/>
        <v>4.508166956696052</v>
      </c>
      <c r="Z98" s="4">
        <f t="shared" si="25"/>
        <v>4.33477591990005</v>
      </c>
      <c r="AA98" s="4">
        <f t="shared" si="25"/>
        <v>4.1742286636074555</v>
      </c>
      <c r="AB98" s="4">
        <f t="shared" si="25"/>
        <v>4.025149068478618</v>
      </c>
      <c r="AC98" s="4">
        <f t="shared" si="25"/>
        <v>3.8863508247379754</v>
      </c>
      <c r="AD98" s="4">
        <f t="shared" si="25"/>
        <v>3.75680579724671</v>
      </c>
    </row>
    <row r="99" spans="1:30" ht="12.75">
      <c r="A99" s="9"/>
      <c r="B99" s="21">
        <f>40*C99^2/C$99^2</f>
        <v>40</v>
      </c>
      <c r="C99" s="34">
        <v>0.4</v>
      </c>
      <c r="D99" s="26">
        <f t="shared" si="24"/>
        <v>1514</v>
      </c>
      <c r="E99" s="12">
        <f>$D99*1.2/E$3/3.785/2.47*0.62</f>
        <v>24.09716599190283</v>
      </c>
      <c r="F99" s="12">
        <f aca="true" t="shared" si="26" ref="F99:AD109">$D99*1.2/F$3/3.785/2.47*0.62</f>
        <v>20.08097165991903</v>
      </c>
      <c r="G99" s="12">
        <f t="shared" si="26"/>
        <v>17.212261422787737</v>
      </c>
      <c r="H99" s="12">
        <f t="shared" si="26"/>
        <v>15.060728744939269</v>
      </c>
      <c r="I99" s="12">
        <f t="shared" si="26"/>
        <v>13.387314439946017</v>
      </c>
      <c r="J99" s="12">
        <f t="shared" si="26"/>
        <v>12.048582995951415</v>
      </c>
      <c r="K99" s="12">
        <f t="shared" si="26"/>
        <v>10.953257269046741</v>
      </c>
      <c r="L99" s="12">
        <f t="shared" si="26"/>
        <v>10.040485829959515</v>
      </c>
      <c r="M99" s="12">
        <f t="shared" si="26"/>
        <v>9.268140766116474</v>
      </c>
      <c r="N99" s="12">
        <f t="shared" si="26"/>
        <v>8.606130711393869</v>
      </c>
      <c r="O99" s="12">
        <f t="shared" si="26"/>
        <v>8.03238866396761</v>
      </c>
      <c r="P99" s="12">
        <f t="shared" si="26"/>
        <v>7.530364372469634</v>
      </c>
      <c r="Q99" s="12">
        <f t="shared" si="26"/>
        <v>7.087401762324363</v>
      </c>
      <c r="R99" s="12">
        <f t="shared" si="26"/>
        <v>6.693657219973009</v>
      </c>
      <c r="S99" s="12">
        <f t="shared" si="26"/>
        <v>6.3413594715533765</v>
      </c>
      <c r="T99" s="12">
        <f t="shared" si="26"/>
        <v>6.024291497975708</v>
      </c>
      <c r="U99" s="12">
        <f t="shared" si="26"/>
        <v>5.737420474262579</v>
      </c>
      <c r="V99" s="12">
        <f t="shared" si="26"/>
        <v>5.476628634523371</v>
      </c>
      <c r="W99" s="12">
        <f t="shared" si="26"/>
        <v>5.238514346065833</v>
      </c>
      <c r="X99" s="12">
        <f t="shared" si="26"/>
        <v>5.020242914979757</v>
      </c>
      <c r="Y99" s="12">
        <f t="shared" si="26"/>
        <v>4.819433198380566</v>
      </c>
      <c r="Z99" s="12">
        <f t="shared" si="26"/>
        <v>4.634070383058237</v>
      </c>
      <c r="AA99" s="12">
        <f t="shared" si="26"/>
        <v>4.462438146648672</v>
      </c>
      <c r="AB99" s="12">
        <f t="shared" si="26"/>
        <v>4.303065355696934</v>
      </c>
      <c r="AC99" s="12">
        <f t="shared" si="26"/>
        <v>4.154683791707384</v>
      </c>
      <c r="AD99" s="12">
        <f t="shared" si="26"/>
        <v>4.016194331983805</v>
      </c>
    </row>
    <row r="100" spans="1:30" ht="12.75">
      <c r="A100" s="9"/>
      <c r="B100" s="20">
        <v>45</v>
      </c>
      <c r="C100" s="33">
        <f aca="true" t="shared" si="27" ref="C100:C111">(B100/40*C$99^2)^0.5</f>
        <v>0.42426406871192857</v>
      </c>
      <c r="D100" s="25">
        <f t="shared" si="24"/>
        <v>1605.8395000746495</v>
      </c>
      <c r="E100" s="4">
        <f>$D100*1.2/E$3/3.785/2.47*0.62</f>
        <v>25.558904220378526</v>
      </c>
      <c r="F100" s="4">
        <f t="shared" si="26"/>
        <v>21.29908685031544</v>
      </c>
      <c r="G100" s="4">
        <f t="shared" si="26"/>
        <v>18.25636015741323</v>
      </c>
      <c r="H100" s="4">
        <f t="shared" si="26"/>
        <v>15.974315137736578</v>
      </c>
      <c r="I100" s="4">
        <f t="shared" si="26"/>
        <v>14.199391233543624</v>
      </c>
      <c r="J100" s="4">
        <f t="shared" si="26"/>
        <v>12.779452110189263</v>
      </c>
      <c r="K100" s="4">
        <f t="shared" si="26"/>
        <v>11.617683736535692</v>
      </c>
      <c r="L100" s="4">
        <f t="shared" si="26"/>
        <v>10.64954342515772</v>
      </c>
      <c r="M100" s="4">
        <f t="shared" si="26"/>
        <v>9.830347777068663</v>
      </c>
      <c r="N100" s="4">
        <f t="shared" si="26"/>
        <v>9.128180078706615</v>
      </c>
      <c r="O100" s="4">
        <f t="shared" si="26"/>
        <v>8.519634740126174</v>
      </c>
      <c r="P100" s="4">
        <f t="shared" si="26"/>
        <v>7.987157568868289</v>
      </c>
      <c r="Q100" s="4">
        <f t="shared" si="26"/>
        <v>7.517324770699566</v>
      </c>
      <c r="R100" s="4">
        <f t="shared" si="26"/>
        <v>7.099695616771812</v>
      </c>
      <c r="S100" s="4">
        <f t="shared" si="26"/>
        <v>6.726027426415402</v>
      </c>
      <c r="T100" s="4">
        <f t="shared" si="26"/>
        <v>6.3897260550946315</v>
      </c>
      <c r="U100" s="4">
        <f t="shared" si="26"/>
        <v>6.085453385804411</v>
      </c>
      <c r="V100" s="4">
        <f t="shared" si="26"/>
        <v>5.808841868267846</v>
      </c>
      <c r="W100" s="4">
        <f t="shared" si="26"/>
        <v>5.556283526169245</v>
      </c>
      <c r="X100" s="4">
        <f t="shared" si="26"/>
        <v>5.32477171257886</v>
      </c>
      <c r="Y100" s="4">
        <f t="shared" si="26"/>
        <v>5.111780844075705</v>
      </c>
      <c r="Z100" s="4">
        <f t="shared" si="26"/>
        <v>4.915173888534332</v>
      </c>
      <c r="AA100" s="4">
        <f t="shared" si="26"/>
        <v>4.733130411181207</v>
      </c>
      <c r="AB100" s="4">
        <f t="shared" si="26"/>
        <v>4.5640900393533075</v>
      </c>
      <c r="AC100" s="4">
        <f t="shared" si="26"/>
        <v>4.406707624203194</v>
      </c>
      <c r="AD100" s="4">
        <f t="shared" si="26"/>
        <v>4.259817370063087</v>
      </c>
    </row>
    <row r="101" spans="1:30" ht="12.75">
      <c r="A101" s="9"/>
      <c r="B101" s="20">
        <v>50</v>
      </c>
      <c r="C101" s="33">
        <f t="shared" si="27"/>
        <v>0.447213595499958</v>
      </c>
      <c r="D101" s="25">
        <f t="shared" si="24"/>
        <v>1692.703458967341</v>
      </c>
      <c r="E101" s="4">
        <f aca="true" t="shared" si="28" ref="E101:T116">$D101*1.2/E$3/3.785/2.47*0.62</f>
        <v>26.94145061149544</v>
      </c>
      <c r="F101" s="4">
        <f t="shared" si="28"/>
        <v>22.451208842912866</v>
      </c>
      <c r="G101" s="4">
        <f t="shared" si="28"/>
        <v>19.243893293925314</v>
      </c>
      <c r="H101" s="4">
        <f t="shared" si="28"/>
        <v>16.83840663218465</v>
      </c>
      <c r="I101" s="4">
        <f t="shared" si="28"/>
        <v>14.967472561941912</v>
      </c>
      <c r="J101" s="4">
        <f t="shared" si="28"/>
        <v>13.47072530574772</v>
      </c>
      <c r="K101" s="4">
        <f t="shared" si="28"/>
        <v>12.24611391431611</v>
      </c>
      <c r="L101" s="4">
        <f t="shared" si="28"/>
        <v>11.225604421456433</v>
      </c>
      <c r="M101" s="4">
        <f t="shared" si="28"/>
        <v>10.362096389036708</v>
      </c>
      <c r="N101" s="4">
        <f t="shared" si="28"/>
        <v>9.621946646962657</v>
      </c>
      <c r="O101" s="4">
        <f t="shared" si="28"/>
        <v>8.980483537165147</v>
      </c>
      <c r="P101" s="4">
        <f t="shared" si="28"/>
        <v>8.419203316092325</v>
      </c>
      <c r="Q101" s="4">
        <f t="shared" si="28"/>
        <v>7.923956062204541</v>
      </c>
      <c r="R101" s="4">
        <f t="shared" si="28"/>
        <v>7.483736280970956</v>
      </c>
      <c r="S101" s="4">
        <f t="shared" si="28"/>
        <v>7.089855424077749</v>
      </c>
      <c r="T101" s="4">
        <f t="shared" si="28"/>
        <v>6.73536265287386</v>
      </c>
      <c r="U101" s="4">
        <f t="shared" si="26"/>
        <v>6.414631097975105</v>
      </c>
      <c r="V101" s="4">
        <f t="shared" si="26"/>
        <v>6.123056957158055</v>
      </c>
      <c r="W101" s="4">
        <f t="shared" si="26"/>
        <v>5.856837089455531</v>
      </c>
      <c r="X101" s="4">
        <f t="shared" si="26"/>
        <v>5.6128022107282165</v>
      </c>
      <c r="Y101" s="4">
        <f t="shared" si="26"/>
        <v>5.388290122299088</v>
      </c>
      <c r="Z101" s="4">
        <f t="shared" si="26"/>
        <v>5.181048194518354</v>
      </c>
      <c r="AA101" s="4">
        <f t="shared" si="26"/>
        <v>4.989157520647304</v>
      </c>
      <c r="AB101" s="4">
        <f t="shared" si="26"/>
        <v>4.810973323481329</v>
      </c>
      <c r="AC101" s="4">
        <f t="shared" si="26"/>
        <v>4.6450776916371455</v>
      </c>
      <c r="AD101" s="4">
        <f t="shared" si="26"/>
        <v>4.490241768582574</v>
      </c>
    </row>
    <row r="102" spans="1:30" ht="12.75">
      <c r="A102" s="9"/>
      <c r="B102" s="20">
        <v>55</v>
      </c>
      <c r="C102" s="33">
        <f t="shared" si="27"/>
        <v>0.469041575982343</v>
      </c>
      <c r="D102" s="25">
        <f t="shared" si="24"/>
        <v>1775.3223650931682</v>
      </c>
      <c r="E102" s="4">
        <f t="shared" si="28"/>
        <v>28.25643178387556</v>
      </c>
      <c r="F102" s="4">
        <f t="shared" si="26"/>
        <v>23.547026486562963</v>
      </c>
      <c r="G102" s="4">
        <f t="shared" si="26"/>
        <v>20.18316555991111</v>
      </c>
      <c r="H102" s="4">
        <f t="shared" si="26"/>
        <v>17.660269864922224</v>
      </c>
      <c r="I102" s="4">
        <f t="shared" si="26"/>
        <v>15.698017657708641</v>
      </c>
      <c r="J102" s="4">
        <f t="shared" si="26"/>
        <v>14.12821589193778</v>
      </c>
      <c r="K102" s="4">
        <f t="shared" si="26"/>
        <v>12.843832629034345</v>
      </c>
      <c r="L102" s="4">
        <f t="shared" si="26"/>
        <v>11.773513243281482</v>
      </c>
      <c r="M102" s="4">
        <f t="shared" si="26"/>
        <v>10.867858378413677</v>
      </c>
      <c r="N102" s="4">
        <f t="shared" si="26"/>
        <v>10.091582779955555</v>
      </c>
      <c r="O102" s="4">
        <f t="shared" si="26"/>
        <v>9.418810594625183</v>
      </c>
      <c r="P102" s="4">
        <f t="shared" si="26"/>
        <v>8.830134932461112</v>
      </c>
      <c r="Q102" s="4">
        <f t="shared" si="26"/>
        <v>8.310715230551635</v>
      </c>
      <c r="R102" s="4">
        <f t="shared" si="26"/>
        <v>7.849008828854321</v>
      </c>
      <c r="S102" s="4">
        <f t="shared" si="26"/>
        <v>7.435903101019883</v>
      </c>
      <c r="T102" s="4">
        <f t="shared" si="26"/>
        <v>7.06410794596889</v>
      </c>
      <c r="U102" s="4">
        <f t="shared" si="26"/>
        <v>6.727721853303704</v>
      </c>
      <c r="V102" s="4">
        <f t="shared" si="26"/>
        <v>6.421916314517173</v>
      </c>
      <c r="W102" s="4">
        <f t="shared" si="26"/>
        <v>6.142702561712078</v>
      </c>
      <c r="X102" s="4">
        <f t="shared" si="26"/>
        <v>5.886756621640741</v>
      </c>
      <c r="Y102" s="4">
        <f t="shared" si="26"/>
        <v>5.6512863567751115</v>
      </c>
      <c r="Z102" s="4">
        <f t="shared" si="26"/>
        <v>5.433929189206839</v>
      </c>
      <c r="AA102" s="4">
        <f t="shared" si="26"/>
        <v>5.232672552569547</v>
      </c>
      <c r="AB102" s="4">
        <f t="shared" si="26"/>
        <v>5.0457913899777775</v>
      </c>
      <c r="AC102" s="4">
        <f t="shared" si="26"/>
        <v>4.871798583426821</v>
      </c>
      <c r="AD102" s="4">
        <f t="shared" si="26"/>
        <v>4.709405297312592</v>
      </c>
    </row>
    <row r="103" spans="1:30" ht="12.75">
      <c r="A103" s="9"/>
      <c r="B103" s="20">
        <v>60</v>
      </c>
      <c r="C103" s="33">
        <f t="shared" si="27"/>
        <v>0.48989794855663565</v>
      </c>
      <c r="D103" s="25">
        <f t="shared" si="24"/>
        <v>1854.263735286866</v>
      </c>
      <c r="E103" s="4">
        <f t="shared" si="28"/>
        <v>29.51288046365481</v>
      </c>
      <c r="F103" s="4">
        <f t="shared" si="26"/>
        <v>24.594067053045674</v>
      </c>
      <c r="G103" s="4">
        <f t="shared" si="26"/>
        <v>21.08062890261058</v>
      </c>
      <c r="H103" s="4">
        <f t="shared" si="26"/>
        <v>18.445550289784258</v>
      </c>
      <c r="I103" s="4">
        <f t="shared" si="26"/>
        <v>16.39604470203045</v>
      </c>
      <c r="J103" s="4">
        <f t="shared" si="26"/>
        <v>14.756440231827405</v>
      </c>
      <c r="K103" s="4">
        <f t="shared" si="26"/>
        <v>13.41494566529764</v>
      </c>
      <c r="L103" s="4">
        <f t="shared" si="26"/>
        <v>12.297033526522837</v>
      </c>
      <c r="M103" s="4">
        <f t="shared" si="26"/>
        <v>11.351107870636467</v>
      </c>
      <c r="N103" s="4">
        <f t="shared" si="26"/>
        <v>10.54031445130529</v>
      </c>
      <c r="O103" s="4">
        <f t="shared" si="26"/>
        <v>9.83762682121827</v>
      </c>
      <c r="P103" s="4">
        <f t="shared" si="26"/>
        <v>9.222775144892129</v>
      </c>
      <c r="Q103" s="4">
        <f t="shared" si="26"/>
        <v>8.680258959898472</v>
      </c>
      <c r="R103" s="4">
        <f t="shared" si="26"/>
        <v>8.198022351015226</v>
      </c>
      <c r="S103" s="4">
        <f t="shared" si="26"/>
        <v>7.7665474904354745</v>
      </c>
      <c r="T103" s="4">
        <f t="shared" si="26"/>
        <v>7.378220115913702</v>
      </c>
      <c r="U103" s="4">
        <f t="shared" si="26"/>
        <v>7.026876300870192</v>
      </c>
      <c r="V103" s="4">
        <f t="shared" si="26"/>
        <v>6.70747283264882</v>
      </c>
      <c r="W103" s="4">
        <f t="shared" si="26"/>
        <v>6.415843579055393</v>
      </c>
      <c r="X103" s="4">
        <f t="shared" si="26"/>
        <v>6.148516763261418</v>
      </c>
      <c r="Y103" s="4">
        <f t="shared" si="26"/>
        <v>5.902576092730962</v>
      </c>
      <c r="Z103" s="4">
        <f t="shared" si="26"/>
        <v>5.675553935318233</v>
      </c>
      <c r="AA103" s="4">
        <f t="shared" si="26"/>
        <v>5.465348234010149</v>
      </c>
      <c r="AB103" s="4">
        <f t="shared" si="26"/>
        <v>5.270157225652645</v>
      </c>
      <c r="AC103" s="4">
        <f t="shared" si="26"/>
        <v>5.088427666147382</v>
      </c>
      <c r="AD103" s="4">
        <f t="shared" si="26"/>
        <v>4.918813410609135</v>
      </c>
    </row>
    <row r="104" spans="1:30" ht="12.75">
      <c r="A104" s="9"/>
      <c r="B104" s="20">
        <v>65</v>
      </c>
      <c r="C104" s="33">
        <f t="shared" si="27"/>
        <v>0.5099019513592785</v>
      </c>
      <c r="D104" s="25">
        <f t="shared" si="24"/>
        <v>1929.978885894869</v>
      </c>
      <c r="E104" s="4">
        <f t="shared" si="28"/>
        <v>30.71797990374924</v>
      </c>
      <c r="F104" s="4">
        <f t="shared" si="26"/>
        <v>25.598316586457702</v>
      </c>
      <c r="G104" s="4">
        <f t="shared" si="26"/>
        <v>21.941414216963743</v>
      </c>
      <c r="H104" s="4">
        <f t="shared" si="26"/>
        <v>19.198737439843274</v>
      </c>
      <c r="I104" s="4">
        <f t="shared" si="26"/>
        <v>17.065544390971798</v>
      </c>
      <c r="J104" s="4">
        <f t="shared" si="26"/>
        <v>15.35898995187462</v>
      </c>
      <c r="K104" s="4">
        <f t="shared" si="26"/>
        <v>13.962718138067837</v>
      </c>
      <c r="L104" s="4">
        <f t="shared" si="26"/>
        <v>12.799158293228851</v>
      </c>
      <c r="M104" s="4">
        <f t="shared" si="26"/>
        <v>11.81460765528817</v>
      </c>
      <c r="N104" s="4">
        <f t="shared" si="26"/>
        <v>10.970707108481871</v>
      </c>
      <c r="O104" s="4">
        <f t="shared" si="26"/>
        <v>10.239326634583081</v>
      </c>
      <c r="P104" s="4">
        <f t="shared" si="26"/>
        <v>9.599368719921637</v>
      </c>
      <c r="Q104" s="4">
        <f t="shared" si="26"/>
        <v>9.034699971690953</v>
      </c>
      <c r="R104" s="4">
        <f t="shared" si="26"/>
        <v>8.532772195485899</v>
      </c>
      <c r="S104" s="4">
        <f t="shared" si="26"/>
        <v>8.083678922039274</v>
      </c>
      <c r="T104" s="4">
        <f t="shared" si="26"/>
        <v>7.67949497593731</v>
      </c>
      <c r="U104" s="4">
        <f t="shared" si="26"/>
        <v>7.313804738987915</v>
      </c>
      <c r="V104" s="4">
        <f t="shared" si="26"/>
        <v>6.9813590690339185</v>
      </c>
      <c r="W104" s="4">
        <f t="shared" si="26"/>
        <v>6.677821718206356</v>
      </c>
      <c r="X104" s="4">
        <f t="shared" si="26"/>
        <v>6.399579146614426</v>
      </c>
      <c r="Y104" s="4">
        <f t="shared" si="26"/>
        <v>6.143595980749849</v>
      </c>
      <c r="Z104" s="4">
        <f t="shared" si="26"/>
        <v>5.907303827644085</v>
      </c>
      <c r="AA104" s="4">
        <f t="shared" si="26"/>
        <v>5.6885147969906</v>
      </c>
      <c r="AB104" s="4">
        <f t="shared" si="26"/>
        <v>5.485353554240936</v>
      </c>
      <c r="AC104" s="4">
        <f t="shared" si="26"/>
        <v>5.296203431680903</v>
      </c>
      <c r="AD104" s="4">
        <f t="shared" si="26"/>
        <v>5.119663317291541</v>
      </c>
    </row>
    <row r="105" spans="1:30" ht="12.75">
      <c r="A105" s="9"/>
      <c r="B105" s="20">
        <v>70</v>
      </c>
      <c r="C105" s="33">
        <f t="shared" si="27"/>
        <v>0.5291502622129182</v>
      </c>
      <c r="D105" s="25">
        <f t="shared" si="24"/>
        <v>2002.8337424758952</v>
      </c>
      <c r="E105" s="4">
        <f t="shared" si="28"/>
        <v>31.877554258008992</v>
      </c>
      <c r="F105" s="4">
        <f t="shared" si="26"/>
        <v>26.564628548340828</v>
      </c>
      <c r="G105" s="4">
        <f t="shared" si="26"/>
        <v>22.769681612863565</v>
      </c>
      <c r="H105" s="4">
        <f t="shared" si="26"/>
        <v>19.92347141125562</v>
      </c>
      <c r="I105" s="4">
        <f t="shared" si="26"/>
        <v>17.709752365560554</v>
      </c>
      <c r="J105" s="4">
        <f t="shared" si="26"/>
        <v>15.938777129004496</v>
      </c>
      <c r="K105" s="4">
        <f t="shared" si="26"/>
        <v>14.489797390004087</v>
      </c>
      <c r="L105" s="4">
        <f t="shared" si="26"/>
        <v>13.282314274170414</v>
      </c>
      <c r="M105" s="4">
        <f t="shared" si="26"/>
        <v>12.260597791541922</v>
      </c>
      <c r="N105" s="4">
        <f t="shared" si="26"/>
        <v>11.384840806431782</v>
      </c>
      <c r="O105" s="4">
        <f t="shared" si="26"/>
        <v>10.62585141933633</v>
      </c>
      <c r="P105" s="4">
        <f t="shared" si="26"/>
        <v>9.96173570562781</v>
      </c>
      <c r="Q105" s="4">
        <f t="shared" si="26"/>
        <v>9.375751252355586</v>
      </c>
      <c r="R105" s="4">
        <f t="shared" si="26"/>
        <v>8.854876182780277</v>
      </c>
      <c r="S105" s="4">
        <f t="shared" si="26"/>
        <v>8.388830067897104</v>
      </c>
      <c r="T105" s="4">
        <f t="shared" si="26"/>
        <v>7.969388564502248</v>
      </c>
      <c r="U105" s="4">
        <f t="shared" si="26"/>
        <v>7.589893870954522</v>
      </c>
      <c r="V105" s="4">
        <f t="shared" si="26"/>
        <v>7.2448986950020435</v>
      </c>
      <c r="W105" s="4">
        <f t="shared" si="26"/>
        <v>6.929903099567173</v>
      </c>
      <c r="X105" s="4">
        <f t="shared" si="26"/>
        <v>6.641157137085207</v>
      </c>
      <c r="Y105" s="4">
        <f t="shared" si="26"/>
        <v>6.375510851601798</v>
      </c>
      <c r="Z105" s="4">
        <f t="shared" si="26"/>
        <v>6.130298895770961</v>
      </c>
      <c r="AA105" s="4">
        <f t="shared" si="26"/>
        <v>5.903250788520184</v>
      </c>
      <c r="AB105" s="4">
        <f t="shared" si="26"/>
        <v>5.692420403215891</v>
      </c>
      <c r="AC105" s="4">
        <f t="shared" si="26"/>
        <v>5.4961300444843095</v>
      </c>
      <c r="AD105" s="4">
        <f t="shared" si="26"/>
        <v>5.312925709668165</v>
      </c>
    </row>
    <row r="106" spans="1:30" ht="12.75">
      <c r="A106" s="9"/>
      <c r="B106" s="20">
        <v>75</v>
      </c>
      <c r="C106" s="33">
        <f t="shared" si="27"/>
        <v>0.5477225575051662</v>
      </c>
      <c r="D106" s="25">
        <f t="shared" si="24"/>
        <v>2073.1298801570542</v>
      </c>
      <c r="E106" s="4">
        <f t="shared" si="28"/>
        <v>32.996403464278835</v>
      </c>
      <c r="F106" s="4">
        <f t="shared" si="26"/>
        <v>27.497002886899025</v>
      </c>
      <c r="G106" s="4">
        <f t="shared" si="26"/>
        <v>23.568859617342024</v>
      </c>
      <c r="H106" s="4">
        <f t="shared" si="26"/>
        <v>20.622752165174273</v>
      </c>
      <c r="I106" s="4">
        <f t="shared" si="26"/>
        <v>18.331335257932682</v>
      </c>
      <c r="J106" s="4">
        <f t="shared" si="26"/>
        <v>16.498201732139417</v>
      </c>
      <c r="K106" s="4">
        <f t="shared" si="26"/>
        <v>14.998365211035832</v>
      </c>
      <c r="L106" s="4">
        <f t="shared" si="26"/>
        <v>13.748501443449513</v>
      </c>
      <c r="M106" s="4">
        <f t="shared" si="26"/>
        <v>12.690924409338011</v>
      </c>
      <c r="N106" s="4">
        <f t="shared" si="26"/>
        <v>11.784429808671012</v>
      </c>
      <c r="O106" s="4">
        <f t="shared" si="26"/>
        <v>10.998801154759612</v>
      </c>
      <c r="P106" s="4">
        <f t="shared" si="26"/>
        <v>10.311376082587136</v>
      </c>
      <c r="Q106" s="4">
        <f t="shared" si="26"/>
        <v>9.704824548317303</v>
      </c>
      <c r="R106" s="4">
        <f t="shared" si="26"/>
        <v>9.165667628966341</v>
      </c>
      <c r="S106" s="4">
        <f t="shared" si="26"/>
        <v>8.683264069547063</v>
      </c>
      <c r="T106" s="4">
        <f t="shared" si="26"/>
        <v>8.249100866069709</v>
      </c>
      <c r="U106" s="4">
        <f t="shared" si="26"/>
        <v>7.856286539114008</v>
      </c>
      <c r="V106" s="4">
        <f t="shared" si="26"/>
        <v>7.499182605517916</v>
      </c>
      <c r="W106" s="4">
        <f t="shared" si="26"/>
        <v>7.173131187886702</v>
      </c>
      <c r="X106" s="4">
        <f t="shared" si="26"/>
        <v>6.874250721724756</v>
      </c>
      <c r="Y106" s="4">
        <f t="shared" si="26"/>
        <v>6.599280692855767</v>
      </c>
      <c r="Z106" s="4">
        <f t="shared" si="26"/>
        <v>6.345462204669006</v>
      </c>
      <c r="AA106" s="4">
        <f t="shared" si="26"/>
        <v>6.110445085977562</v>
      </c>
      <c r="AB106" s="4">
        <f t="shared" si="26"/>
        <v>5.892214904335506</v>
      </c>
      <c r="AC106" s="4">
        <f t="shared" si="26"/>
        <v>5.689035080048075</v>
      </c>
      <c r="AD106" s="4">
        <f t="shared" si="26"/>
        <v>5.499400577379806</v>
      </c>
    </row>
    <row r="107" spans="1:30" ht="12.75">
      <c r="A107" s="9"/>
      <c r="B107" s="20">
        <v>80</v>
      </c>
      <c r="C107" s="33">
        <f t="shared" si="27"/>
        <v>0.5656854249492381</v>
      </c>
      <c r="D107" s="25">
        <f t="shared" si="24"/>
        <v>2141.1193334328664</v>
      </c>
      <c r="E107" s="4">
        <f t="shared" si="28"/>
        <v>34.0785389605047</v>
      </c>
      <c r="F107" s="4">
        <f t="shared" si="26"/>
        <v>28.398782467087255</v>
      </c>
      <c r="G107" s="4">
        <f t="shared" si="26"/>
        <v>24.341813543217647</v>
      </c>
      <c r="H107" s="4">
        <f t="shared" si="26"/>
        <v>21.299086850315444</v>
      </c>
      <c r="I107" s="4">
        <f t="shared" si="26"/>
        <v>18.932521644724837</v>
      </c>
      <c r="J107" s="4">
        <f t="shared" si="26"/>
        <v>17.03926948025235</v>
      </c>
      <c r="K107" s="4">
        <f t="shared" si="26"/>
        <v>15.490244982047596</v>
      </c>
      <c r="L107" s="4">
        <f t="shared" si="26"/>
        <v>14.199391233543627</v>
      </c>
      <c r="M107" s="4">
        <f t="shared" si="26"/>
        <v>13.107130369424887</v>
      </c>
      <c r="N107" s="4">
        <f t="shared" si="26"/>
        <v>12.170906771608824</v>
      </c>
      <c r="O107" s="4">
        <f t="shared" si="26"/>
        <v>11.359512986834902</v>
      </c>
      <c r="P107" s="4">
        <f t="shared" si="26"/>
        <v>10.649543425157722</v>
      </c>
      <c r="Q107" s="4">
        <f t="shared" si="26"/>
        <v>10.023099694266088</v>
      </c>
      <c r="R107" s="4">
        <f t="shared" si="26"/>
        <v>9.466260822362418</v>
      </c>
      <c r="S107" s="4">
        <f t="shared" si="26"/>
        <v>8.96803656855387</v>
      </c>
      <c r="T107" s="4">
        <f t="shared" si="26"/>
        <v>8.519634740126175</v>
      </c>
      <c r="U107" s="4">
        <f t="shared" si="26"/>
        <v>8.113937847739217</v>
      </c>
      <c r="V107" s="4">
        <f t="shared" si="26"/>
        <v>7.745122491023798</v>
      </c>
      <c r="W107" s="4">
        <f t="shared" si="26"/>
        <v>7.408378034892327</v>
      </c>
      <c r="X107" s="4">
        <f t="shared" si="26"/>
        <v>7.099695616771814</v>
      </c>
      <c r="Y107" s="4">
        <f t="shared" si="26"/>
        <v>6.81570779210094</v>
      </c>
      <c r="Z107" s="4">
        <f t="shared" si="26"/>
        <v>6.553565184712443</v>
      </c>
      <c r="AA107" s="4">
        <f t="shared" si="26"/>
        <v>6.310840548241612</v>
      </c>
      <c r="AB107" s="4">
        <f t="shared" si="26"/>
        <v>6.085453385804412</v>
      </c>
      <c r="AC107" s="4">
        <f t="shared" si="26"/>
        <v>5.875610165604258</v>
      </c>
      <c r="AD107" s="4">
        <f t="shared" si="26"/>
        <v>5.679756493417451</v>
      </c>
    </row>
    <row r="108" spans="1:30" ht="12.75">
      <c r="A108" s="9"/>
      <c r="B108" s="20">
        <v>85</v>
      </c>
      <c r="C108" s="33">
        <f t="shared" si="27"/>
        <v>0.5830951894845301</v>
      </c>
      <c r="D108" s="25">
        <f t="shared" si="24"/>
        <v>2207.0152921989466</v>
      </c>
      <c r="E108" s="4">
        <f t="shared" si="28"/>
        <v>35.1273539252219</v>
      </c>
      <c r="F108" s="4">
        <f t="shared" si="26"/>
        <v>29.272794937684907</v>
      </c>
      <c r="G108" s="4">
        <f t="shared" si="26"/>
        <v>25.09096708944421</v>
      </c>
      <c r="H108" s="4">
        <f t="shared" si="26"/>
        <v>21.95459620326368</v>
      </c>
      <c r="I108" s="4">
        <f t="shared" si="26"/>
        <v>19.515196625123274</v>
      </c>
      <c r="J108" s="4">
        <f t="shared" si="26"/>
        <v>17.56367696261095</v>
      </c>
      <c r="K108" s="4">
        <f t="shared" si="26"/>
        <v>15.96697905691904</v>
      </c>
      <c r="L108" s="4">
        <f t="shared" si="26"/>
        <v>14.636397468842453</v>
      </c>
      <c r="M108" s="4">
        <f t="shared" si="26"/>
        <v>13.510520740469959</v>
      </c>
      <c r="N108" s="4">
        <f t="shared" si="26"/>
        <v>12.545483544722105</v>
      </c>
      <c r="O108" s="4">
        <f t="shared" si="26"/>
        <v>11.709117975073964</v>
      </c>
      <c r="P108" s="4">
        <f t="shared" si="26"/>
        <v>10.97729810163184</v>
      </c>
      <c r="Q108" s="4">
        <f t="shared" si="26"/>
        <v>10.33157468388879</v>
      </c>
      <c r="R108" s="4">
        <f t="shared" si="26"/>
        <v>9.757598312561637</v>
      </c>
      <c r="S108" s="4">
        <f t="shared" si="26"/>
        <v>9.24404050663734</v>
      </c>
      <c r="T108" s="4">
        <f t="shared" si="26"/>
        <v>8.781838481305474</v>
      </c>
      <c r="U108" s="4">
        <f t="shared" si="26"/>
        <v>8.363655696481402</v>
      </c>
      <c r="V108" s="4">
        <f t="shared" si="26"/>
        <v>7.98348952845952</v>
      </c>
      <c r="W108" s="4">
        <f t="shared" si="26"/>
        <v>7.636381288091716</v>
      </c>
      <c r="X108" s="4">
        <f t="shared" si="26"/>
        <v>7.318198734421227</v>
      </c>
      <c r="Y108" s="4">
        <f t="shared" si="26"/>
        <v>7.025470785044378</v>
      </c>
      <c r="Z108" s="4">
        <f t="shared" si="26"/>
        <v>6.755260370234979</v>
      </c>
      <c r="AA108" s="4">
        <f t="shared" si="26"/>
        <v>6.505065541707757</v>
      </c>
      <c r="AB108" s="4">
        <f t="shared" si="26"/>
        <v>6.272741772361052</v>
      </c>
      <c r="AC108" s="4">
        <f t="shared" si="26"/>
        <v>6.056440331934808</v>
      </c>
      <c r="AD108" s="4">
        <f t="shared" si="26"/>
        <v>5.854558987536982</v>
      </c>
    </row>
    <row r="109" spans="1:30" ht="12.75">
      <c r="A109" s="9"/>
      <c r="B109" s="20">
        <v>90</v>
      </c>
      <c r="C109" s="33">
        <f t="shared" si="27"/>
        <v>0.6000000000000001</v>
      </c>
      <c r="D109" s="25">
        <f t="shared" si="24"/>
        <v>2271.0000000000005</v>
      </c>
      <c r="E109" s="4">
        <f t="shared" si="28"/>
        <v>36.145748987854255</v>
      </c>
      <c r="F109" s="4">
        <f t="shared" si="26"/>
        <v>30.12145748987854</v>
      </c>
      <c r="G109" s="4">
        <f t="shared" si="26"/>
        <v>25.818392134181607</v>
      </c>
      <c r="H109" s="4">
        <f t="shared" si="26"/>
        <v>22.591093117408903</v>
      </c>
      <c r="I109" s="4">
        <f t="shared" si="26"/>
        <v>20.08097165991903</v>
      </c>
      <c r="J109" s="4">
        <f t="shared" si="26"/>
        <v>18.072874493927127</v>
      </c>
      <c r="K109" s="4">
        <f t="shared" si="26"/>
        <v>16.429885903570117</v>
      </c>
      <c r="L109" s="4">
        <f t="shared" si="26"/>
        <v>15.06072874493927</v>
      </c>
      <c r="M109" s="4">
        <f t="shared" si="26"/>
        <v>13.902211149174715</v>
      </c>
      <c r="N109" s="4">
        <f t="shared" si="26"/>
        <v>12.909196067090804</v>
      </c>
      <c r="O109" s="4">
        <f t="shared" si="26"/>
        <v>12.048582995951415</v>
      </c>
      <c r="P109" s="4">
        <f t="shared" si="26"/>
        <v>11.295546558704451</v>
      </c>
      <c r="Q109" s="4">
        <f t="shared" si="26"/>
        <v>10.631102643486544</v>
      </c>
      <c r="R109" s="4">
        <f t="shared" si="26"/>
        <v>10.040485829959515</v>
      </c>
      <c r="S109" s="4">
        <f t="shared" si="26"/>
        <v>9.512039207330064</v>
      </c>
      <c r="T109" s="4">
        <f t="shared" si="26"/>
        <v>9.036437246963564</v>
      </c>
      <c r="U109" s="4">
        <f t="shared" si="26"/>
        <v>8.606130711393869</v>
      </c>
      <c r="V109" s="4">
        <f t="shared" si="26"/>
        <v>8.214942951785059</v>
      </c>
      <c r="W109" s="4">
        <f t="shared" si="26"/>
        <v>7.857771519098751</v>
      </c>
      <c r="X109" s="4">
        <f t="shared" si="26"/>
        <v>7.530364372469635</v>
      </c>
      <c r="Y109" s="4">
        <f t="shared" si="26"/>
        <v>7.22914979757085</v>
      </c>
      <c r="Z109" s="4">
        <f>$D109*1.2/Z$3/3.785/2.47*0.62</f>
        <v>6.951105574587357</v>
      </c>
      <c r="AA109" s="4">
        <f>$D109*1.2/AA$3/3.785/2.47*0.62</f>
        <v>6.693657219973009</v>
      </c>
      <c r="AB109" s="4">
        <f>$D109*1.2/AB$3/3.785/2.47*0.62</f>
        <v>6.454598033545402</v>
      </c>
      <c r="AC109" s="4">
        <f>$D109*1.2/AC$3/3.785/2.47*0.62</f>
        <v>6.232025687561077</v>
      </c>
      <c r="AD109" s="4">
        <f>$D109*1.2/AD$3/3.785/2.47*0.62</f>
        <v>6.024291497975708</v>
      </c>
    </row>
    <row r="110" spans="1:30" ht="12.75">
      <c r="A110" s="9"/>
      <c r="B110" s="20">
        <v>95</v>
      </c>
      <c r="C110" s="33">
        <f t="shared" si="27"/>
        <v>0.6164414002968976</v>
      </c>
      <c r="D110" s="25">
        <f t="shared" si="24"/>
        <v>2333.2307001237577</v>
      </c>
      <c r="E110" s="4">
        <f t="shared" si="28"/>
        <v>37.13622686808841</v>
      </c>
      <c r="F110" s="4">
        <f t="shared" si="28"/>
        <v>30.946855723407</v>
      </c>
      <c r="G110" s="4">
        <f t="shared" si="28"/>
        <v>26.525876334348858</v>
      </c>
      <c r="H110" s="4">
        <f t="shared" si="28"/>
        <v>23.21014179255525</v>
      </c>
      <c r="I110" s="4">
        <f t="shared" si="28"/>
        <v>20.631237148938002</v>
      </c>
      <c r="J110" s="4">
        <f t="shared" si="28"/>
        <v>18.568113434044204</v>
      </c>
      <c r="K110" s="4">
        <f t="shared" si="28"/>
        <v>16.88010312185837</v>
      </c>
      <c r="L110" s="4">
        <f t="shared" si="28"/>
        <v>15.4734278617035</v>
      </c>
      <c r="M110" s="4">
        <f t="shared" si="28"/>
        <v>14.283164180034001</v>
      </c>
      <c r="N110" s="4">
        <f t="shared" si="28"/>
        <v>13.262938167174429</v>
      </c>
      <c r="O110" s="4">
        <f t="shared" si="28"/>
        <v>12.378742289362801</v>
      </c>
      <c r="P110" s="4">
        <f t="shared" si="28"/>
        <v>11.605070896277624</v>
      </c>
      <c r="Q110" s="4">
        <f t="shared" si="28"/>
        <v>10.922419667084824</v>
      </c>
      <c r="R110" s="4">
        <f t="shared" si="28"/>
        <v>10.315618574469001</v>
      </c>
      <c r="S110" s="4">
        <f t="shared" si="28"/>
        <v>9.772691281075895</v>
      </c>
      <c r="T110" s="4">
        <f t="shared" si="28"/>
        <v>9.284056717022102</v>
      </c>
      <c r="U110" s="4">
        <f aca="true" t="shared" si="29" ref="U110:AD116">$D110*1.2/U$3/3.785/2.47*0.62</f>
        <v>8.841958778116286</v>
      </c>
      <c r="V110" s="4">
        <f t="shared" si="29"/>
        <v>8.440051560929184</v>
      </c>
      <c r="W110" s="4">
        <f t="shared" si="29"/>
        <v>8.073092797410524</v>
      </c>
      <c r="X110" s="4">
        <f t="shared" si="29"/>
        <v>7.73671393085175</v>
      </c>
      <c r="Y110" s="4">
        <f t="shared" si="29"/>
        <v>7.427245373617682</v>
      </c>
      <c r="Z110" s="4">
        <f t="shared" si="29"/>
        <v>7.141582090017001</v>
      </c>
      <c r="AA110" s="4">
        <f t="shared" si="29"/>
        <v>6.877079049646001</v>
      </c>
      <c r="AB110" s="4">
        <f t="shared" si="29"/>
        <v>6.6314690835872145</v>
      </c>
      <c r="AC110" s="4">
        <f t="shared" si="29"/>
        <v>6.402797735877311</v>
      </c>
      <c r="AD110" s="4">
        <f t="shared" si="29"/>
        <v>6.189371144681401</v>
      </c>
    </row>
    <row r="111" spans="1:30" ht="12.75">
      <c r="A111" s="18"/>
      <c r="B111" s="22">
        <v>100</v>
      </c>
      <c r="C111" s="35">
        <f t="shared" si="27"/>
        <v>0.6324555320336759</v>
      </c>
      <c r="D111" s="27">
        <f t="shared" si="24"/>
        <v>2393.8441887474632</v>
      </c>
      <c r="E111" s="17">
        <f t="shared" si="28"/>
        <v>38.100964844781764</v>
      </c>
      <c r="F111" s="17">
        <f t="shared" si="28"/>
        <v>31.750804037318133</v>
      </c>
      <c r="G111" s="17">
        <f t="shared" si="28"/>
        <v>27.21497488912983</v>
      </c>
      <c r="H111" s="17">
        <f t="shared" si="28"/>
        <v>23.8131030279886</v>
      </c>
      <c r="I111" s="17">
        <f t="shared" si="28"/>
        <v>21.167202691545427</v>
      </c>
      <c r="J111" s="17">
        <f t="shared" si="28"/>
        <v>19.050482422390882</v>
      </c>
      <c r="K111" s="17">
        <f t="shared" si="28"/>
        <v>17.318620383991707</v>
      </c>
      <c r="L111" s="17">
        <f t="shared" si="28"/>
        <v>15.875402018659067</v>
      </c>
      <c r="M111" s="17">
        <f t="shared" si="28"/>
        <v>14.654217247992987</v>
      </c>
      <c r="N111" s="17">
        <f t="shared" si="28"/>
        <v>13.607487444564915</v>
      </c>
      <c r="O111" s="17">
        <f t="shared" si="28"/>
        <v>12.700321614927255</v>
      </c>
      <c r="P111" s="17">
        <f t="shared" si="28"/>
        <v>11.9065515139943</v>
      </c>
      <c r="Q111" s="17">
        <f t="shared" si="28"/>
        <v>11.206166130818165</v>
      </c>
      <c r="R111" s="17">
        <f t="shared" si="28"/>
        <v>10.583601345772713</v>
      </c>
      <c r="S111" s="17">
        <f t="shared" si="28"/>
        <v>10.0265696959952</v>
      </c>
      <c r="T111" s="17">
        <f t="shared" si="28"/>
        <v>9.525241211195441</v>
      </c>
      <c r="U111" s="17">
        <f t="shared" si="29"/>
        <v>9.07165829637661</v>
      </c>
      <c r="V111" s="17">
        <f t="shared" si="29"/>
        <v>8.659310191995854</v>
      </c>
      <c r="W111" s="17">
        <f t="shared" si="29"/>
        <v>8.282818444517774</v>
      </c>
      <c r="X111" s="17">
        <f t="shared" si="29"/>
        <v>7.937701009329533</v>
      </c>
      <c r="Y111" s="17">
        <f t="shared" si="29"/>
        <v>7.620192968956353</v>
      </c>
      <c r="Z111" s="17">
        <f t="shared" si="29"/>
        <v>7.3271086239964935</v>
      </c>
      <c r="AA111" s="17">
        <f t="shared" si="29"/>
        <v>7.055734230515142</v>
      </c>
      <c r="AB111" s="17">
        <f t="shared" si="29"/>
        <v>6.803743722282458</v>
      </c>
      <c r="AC111" s="17">
        <f t="shared" si="29"/>
        <v>6.56913186978996</v>
      </c>
      <c r="AD111" s="17">
        <f t="shared" si="29"/>
        <v>6.350160807463627</v>
      </c>
    </row>
    <row r="112" spans="1:30" ht="12.75">
      <c r="A112" s="9">
        <v>8005</v>
      </c>
      <c r="B112" s="20">
        <v>15</v>
      </c>
      <c r="C112" s="33">
        <f>(B112/40*C$117^2)^0.5</f>
        <v>0.30618621784789724</v>
      </c>
      <c r="D112" s="25">
        <f t="shared" si="24"/>
        <v>1158.914834554291</v>
      </c>
      <c r="E112" s="4">
        <f t="shared" si="28"/>
        <v>18.44555028978425</v>
      </c>
      <c r="F112" s="4">
        <f t="shared" si="28"/>
        <v>15.371291908153545</v>
      </c>
      <c r="G112" s="4">
        <f t="shared" si="28"/>
        <v>13.175393064131608</v>
      </c>
      <c r="H112" s="4">
        <f t="shared" si="28"/>
        <v>11.528468931115158</v>
      </c>
      <c r="I112" s="4">
        <f t="shared" si="28"/>
        <v>10.247527938769029</v>
      </c>
      <c r="J112" s="4">
        <f t="shared" si="28"/>
        <v>9.222775144892125</v>
      </c>
      <c r="K112" s="4">
        <f t="shared" si="28"/>
        <v>8.384341040811025</v>
      </c>
      <c r="L112" s="4">
        <f t="shared" si="28"/>
        <v>7.685645954076772</v>
      </c>
      <c r="M112" s="4">
        <f t="shared" si="28"/>
        <v>7.094442419147789</v>
      </c>
      <c r="N112" s="4">
        <f t="shared" si="28"/>
        <v>6.587696532065804</v>
      </c>
      <c r="O112" s="4">
        <f t="shared" si="28"/>
        <v>6.148516763261418</v>
      </c>
      <c r="P112" s="4">
        <f t="shared" si="28"/>
        <v>5.764234465557579</v>
      </c>
      <c r="Q112" s="4">
        <f t="shared" si="28"/>
        <v>5.425161849936545</v>
      </c>
      <c r="R112" s="4">
        <f t="shared" si="28"/>
        <v>5.123763969384514</v>
      </c>
      <c r="S112" s="4">
        <f t="shared" si="28"/>
        <v>4.854092181522172</v>
      </c>
      <c r="T112" s="4">
        <f t="shared" si="28"/>
        <v>4.611387572446063</v>
      </c>
      <c r="U112" s="4">
        <f t="shared" si="29"/>
        <v>4.391797688043869</v>
      </c>
      <c r="V112" s="4">
        <f t="shared" si="29"/>
        <v>4.192170520405512</v>
      </c>
      <c r="W112" s="4">
        <f t="shared" si="29"/>
        <v>4.00990223690962</v>
      </c>
      <c r="X112" s="4">
        <f t="shared" si="29"/>
        <v>3.842822977038386</v>
      </c>
      <c r="Y112" s="4">
        <f t="shared" si="29"/>
        <v>3.6891100579568503</v>
      </c>
      <c r="Z112" s="4">
        <f t="shared" si="29"/>
        <v>3.5472212095738946</v>
      </c>
      <c r="AA112" s="4">
        <f t="shared" si="29"/>
        <v>3.415842646256343</v>
      </c>
      <c r="AB112" s="4">
        <f t="shared" si="29"/>
        <v>3.293848266032902</v>
      </c>
      <c r="AC112" s="4">
        <f t="shared" si="29"/>
        <v>3.180267291342113</v>
      </c>
      <c r="AD112" s="4">
        <f t="shared" si="29"/>
        <v>3.074258381630709</v>
      </c>
    </row>
    <row r="113" spans="1:30" ht="12.75">
      <c r="A113" s="9"/>
      <c r="B113" s="20">
        <v>20</v>
      </c>
      <c r="C113" s="33">
        <f>(B113/40*C$117^2)^0.5</f>
        <v>0.3535533905932738</v>
      </c>
      <c r="D113" s="25">
        <f t="shared" si="24"/>
        <v>1338.1995833955414</v>
      </c>
      <c r="E113" s="4">
        <f t="shared" si="28"/>
        <v>21.29908685031544</v>
      </c>
      <c r="F113" s="4">
        <f t="shared" si="28"/>
        <v>17.749239041929535</v>
      </c>
      <c r="G113" s="4">
        <f t="shared" si="28"/>
        <v>15.213633464511027</v>
      </c>
      <c r="H113" s="4">
        <f t="shared" si="28"/>
        <v>13.31192928144715</v>
      </c>
      <c r="I113" s="4">
        <f t="shared" si="28"/>
        <v>11.832826027953022</v>
      </c>
      <c r="J113" s="4">
        <f t="shared" si="28"/>
        <v>10.64954342515772</v>
      </c>
      <c r="K113" s="4">
        <f t="shared" si="28"/>
        <v>9.681403113779746</v>
      </c>
      <c r="L113" s="4">
        <f t="shared" si="28"/>
        <v>8.874619520964767</v>
      </c>
      <c r="M113" s="4">
        <f t="shared" si="28"/>
        <v>8.191956480890555</v>
      </c>
      <c r="N113" s="4">
        <f t="shared" si="28"/>
        <v>7.606816732255513</v>
      </c>
      <c r="O113" s="4">
        <f t="shared" si="28"/>
        <v>7.099695616771814</v>
      </c>
      <c r="P113" s="4">
        <f t="shared" si="28"/>
        <v>6.655964640723575</v>
      </c>
      <c r="Q113" s="4">
        <f t="shared" si="28"/>
        <v>6.264437308916306</v>
      </c>
      <c r="R113" s="4">
        <f t="shared" si="28"/>
        <v>5.916413013976511</v>
      </c>
      <c r="S113" s="4">
        <f t="shared" si="28"/>
        <v>5.605022855346168</v>
      </c>
      <c r="T113" s="4">
        <f t="shared" si="28"/>
        <v>5.32477171257886</v>
      </c>
      <c r="U113" s="4">
        <f t="shared" si="29"/>
        <v>5.071211154837009</v>
      </c>
      <c r="V113" s="4">
        <f t="shared" si="29"/>
        <v>4.840701556889873</v>
      </c>
      <c r="W113" s="4">
        <f t="shared" si="29"/>
        <v>4.630236271807704</v>
      </c>
      <c r="X113" s="4">
        <f t="shared" si="29"/>
        <v>4.437309760482384</v>
      </c>
      <c r="Y113" s="4">
        <f t="shared" si="29"/>
        <v>4.259817370063088</v>
      </c>
      <c r="Z113" s="4">
        <f t="shared" si="29"/>
        <v>4.095978240445278</v>
      </c>
      <c r="AA113" s="4">
        <f t="shared" si="29"/>
        <v>3.9442753426510073</v>
      </c>
      <c r="AB113" s="4">
        <f t="shared" si="29"/>
        <v>3.8034083661277567</v>
      </c>
      <c r="AC113" s="4">
        <f t="shared" si="29"/>
        <v>3.6722563535026613</v>
      </c>
      <c r="AD113" s="4">
        <f t="shared" si="29"/>
        <v>3.549847808385907</v>
      </c>
    </row>
    <row r="114" spans="1:30" ht="12.75">
      <c r="A114" s="9"/>
      <c r="B114" s="20">
        <v>25</v>
      </c>
      <c r="C114" s="33">
        <f>(B114/40*C$117^2)^0.5</f>
        <v>0.39528470752104744</v>
      </c>
      <c r="D114" s="25">
        <f t="shared" si="24"/>
        <v>1496.1526179671646</v>
      </c>
      <c r="E114" s="4">
        <f t="shared" si="28"/>
        <v>23.813103027988603</v>
      </c>
      <c r="F114" s="4">
        <f t="shared" si="28"/>
        <v>19.84425252332384</v>
      </c>
      <c r="G114" s="4">
        <f t="shared" si="28"/>
        <v>17.00935930570615</v>
      </c>
      <c r="H114" s="4">
        <f t="shared" si="28"/>
        <v>14.883189392492879</v>
      </c>
      <c r="I114" s="4">
        <f t="shared" si="28"/>
        <v>13.229501682215892</v>
      </c>
      <c r="J114" s="4">
        <f t="shared" si="28"/>
        <v>11.906551513994302</v>
      </c>
      <c r="K114" s="4">
        <f t="shared" si="28"/>
        <v>10.82413773999482</v>
      </c>
      <c r="L114" s="4">
        <f t="shared" si="28"/>
        <v>9.92212626166192</v>
      </c>
      <c r="M114" s="4">
        <f t="shared" si="28"/>
        <v>9.158885779995618</v>
      </c>
      <c r="N114" s="4">
        <f t="shared" si="28"/>
        <v>8.504679652853074</v>
      </c>
      <c r="O114" s="4">
        <f t="shared" si="28"/>
        <v>7.937701009329534</v>
      </c>
      <c r="P114" s="4">
        <f t="shared" si="28"/>
        <v>7.441594696246439</v>
      </c>
      <c r="Q114" s="4">
        <f t="shared" si="28"/>
        <v>7.003853831761354</v>
      </c>
      <c r="R114" s="4">
        <f t="shared" si="28"/>
        <v>6.614750841107946</v>
      </c>
      <c r="S114" s="4">
        <f t="shared" si="28"/>
        <v>6.266606059997002</v>
      </c>
      <c r="T114" s="4">
        <f t="shared" si="28"/>
        <v>5.953275756997151</v>
      </c>
      <c r="U114" s="4">
        <f t="shared" si="29"/>
        <v>5.669786435235382</v>
      </c>
      <c r="V114" s="4">
        <f t="shared" si="29"/>
        <v>5.41206886999741</v>
      </c>
      <c r="W114" s="4">
        <f t="shared" si="29"/>
        <v>5.17676152782361</v>
      </c>
      <c r="X114" s="4">
        <f t="shared" si="29"/>
        <v>4.96106313083096</v>
      </c>
      <c r="Y114" s="4">
        <f t="shared" si="29"/>
        <v>4.7626206055977205</v>
      </c>
      <c r="Z114" s="4">
        <f t="shared" si="29"/>
        <v>4.579442889997809</v>
      </c>
      <c r="AA114" s="4">
        <f t="shared" si="29"/>
        <v>4.409833894071963</v>
      </c>
      <c r="AB114" s="4">
        <f t="shared" si="29"/>
        <v>4.252339826426537</v>
      </c>
      <c r="AC114" s="4">
        <f t="shared" si="29"/>
        <v>4.105707418618725</v>
      </c>
      <c r="AD114" s="4">
        <f t="shared" si="29"/>
        <v>3.968850504664767</v>
      </c>
    </row>
    <row r="115" spans="1:30" ht="12.75">
      <c r="A115" s="9"/>
      <c r="B115" s="20">
        <v>30</v>
      </c>
      <c r="C115" s="33">
        <f>(B115/40*C$117^2)^0.5</f>
        <v>0.4330127018922193</v>
      </c>
      <c r="D115" s="25">
        <f t="shared" si="24"/>
        <v>1638.95307666205</v>
      </c>
      <c r="E115" s="4">
        <f t="shared" si="28"/>
        <v>26.085947385247863</v>
      </c>
      <c r="F115" s="4">
        <f t="shared" si="28"/>
        <v>21.738289487706556</v>
      </c>
      <c r="G115" s="4">
        <f t="shared" si="28"/>
        <v>18.632819560891335</v>
      </c>
      <c r="H115" s="4">
        <f t="shared" si="28"/>
        <v>16.303717115779914</v>
      </c>
      <c r="I115" s="4">
        <f t="shared" si="28"/>
        <v>14.49219299180437</v>
      </c>
      <c r="J115" s="4">
        <f t="shared" si="28"/>
        <v>13.042973692623931</v>
      </c>
      <c r="K115" s="4">
        <f t="shared" si="28"/>
        <v>11.857248811476301</v>
      </c>
      <c r="L115" s="4">
        <f t="shared" si="28"/>
        <v>10.869144743853278</v>
      </c>
      <c r="M115" s="4">
        <f t="shared" si="28"/>
        <v>10.033056686633794</v>
      </c>
      <c r="N115" s="4">
        <f t="shared" si="28"/>
        <v>9.316409780445667</v>
      </c>
      <c r="O115" s="4">
        <f t="shared" si="28"/>
        <v>8.695315795082621</v>
      </c>
      <c r="P115" s="4">
        <f t="shared" si="28"/>
        <v>8.151858557889957</v>
      </c>
      <c r="Q115" s="4">
        <f t="shared" si="28"/>
        <v>7.672337466249372</v>
      </c>
      <c r="R115" s="4">
        <f t="shared" si="28"/>
        <v>7.246096495902185</v>
      </c>
      <c r="S115" s="4">
        <f t="shared" si="28"/>
        <v>6.86472299611786</v>
      </c>
      <c r="T115" s="4">
        <f t="shared" si="28"/>
        <v>6.521486846311966</v>
      </c>
      <c r="U115" s="4">
        <f t="shared" si="29"/>
        <v>6.210939853630444</v>
      </c>
      <c r="V115" s="4">
        <f t="shared" si="29"/>
        <v>5.928624405738151</v>
      </c>
      <c r="W115" s="4">
        <f t="shared" si="29"/>
        <v>5.670858127227796</v>
      </c>
      <c r="X115" s="4">
        <f t="shared" si="29"/>
        <v>5.434572371926639</v>
      </c>
      <c r="Y115" s="4">
        <f t="shared" si="29"/>
        <v>5.217189477049573</v>
      </c>
      <c r="Z115" s="4">
        <f t="shared" si="29"/>
        <v>5.016528343316897</v>
      </c>
      <c r="AA115" s="4">
        <f t="shared" si="29"/>
        <v>4.830730997268122</v>
      </c>
      <c r="AB115" s="4">
        <f t="shared" si="29"/>
        <v>4.658204890222834</v>
      </c>
      <c r="AC115" s="4">
        <f t="shared" si="29"/>
        <v>4.497577135387562</v>
      </c>
      <c r="AD115" s="4">
        <f t="shared" si="29"/>
        <v>4.3476578975413105</v>
      </c>
    </row>
    <row r="116" spans="1:30" ht="12.75">
      <c r="A116" s="9"/>
      <c r="B116" s="20">
        <v>35</v>
      </c>
      <c r="C116" s="33">
        <f>(B116/40*C$117^2)^0.5</f>
        <v>0.46770717334674267</v>
      </c>
      <c r="D116" s="25">
        <f t="shared" si="24"/>
        <v>1770.271651117421</v>
      </c>
      <c r="E116" s="4">
        <f t="shared" si="28"/>
        <v>28.17604347935032</v>
      </c>
      <c r="F116" s="4">
        <f t="shared" si="28"/>
        <v>23.480036232791935</v>
      </c>
      <c r="G116" s="4">
        <f t="shared" si="28"/>
        <v>20.12574534239309</v>
      </c>
      <c r="H116" s="4">
        <f t="shared" si="28"/>
        <v>17.61002717459395</v>
      </c>
      <c r="I116" s="4">
        <f t="shared" si="28"/>
        <v>15.653357488527954</v>
      </c>
      <c r="J116" s="4">
        <f t="shared" si="28"/>
        <v>14.08802173967516</v>
      </c>
      <c r="K116" s="4">
        <f t="shared" si="28"/>
        <v>12.807292490613783</v>
      </c>
      <c r="L116" s="4">
        <f t="shared" si="28"/>
        <v>11.740018116395968</v>
      </c>
      <c r="M116" s="4">
        <f t="shared" si="28"/>
        <v>10.836939799750121</v>
      </c>
      <c r="N116" s="4">
        <f t="shared" si="28"/>
        <v>10.062872671196544</v>
      </c>
      <c r="O116" s="4">
        <f t="shared" si="28"/>
        <v>9.392014493116774</v>
      </c>
      <c r="P116" s="4">
        <f t="shared" si="28"/>
        <v>8.805013587296974</v>
      </c>
      <c r="Q116" s="4">
        <f t="shared" si="28"/>
        <v>8.287071611573623</v>
      </c>
      <c r="R116" s="4">
        <f t="shared" si="28"/>
        <v>7.826678744263977</v>
      </c>
      <c r="S116" s="4">
        <f t="shared" si="28"/>
        <v>7.414748284039558</v>
      </c>
      <c r="T116" s="4">
        <f t="shared" si="28"/>
        <v>7.04401086983758</v>
      </c>
      <c r="U116" s="4">
        <f t="shared" si="29"/>
        <v>6.708581780797695</v>
      </c>
      <c r="V116" s="4">
        <f t="shared" si="29"/>
        <v>6.403646245306891</v>
      </c>
      <c r="W116" s="4">
        <f t="shared" si="29"/>
        <v>6.125226843337026</v>
      </c>
      <c r="X116" s="4">
        <f t="shared" si="29"/>
        <v>5.870009058197984</v>
      </c>
      <c r="Y116" s="4">
        <f t="shared" si="29"/>
        <v>5.635208695870064</v>
      </c>
      <c r="Z116" s="4">
        <f t="shared" si="29"/>
        <v>5.418469899875061</v>
      </c>
      <c r="AA116" s="4">
        <f t="shared" si="29"/>
        <v>5.217785829509318</v>
      </c>
      <c r="AB116" s="4">
        <f t="shared" si="29"/>
        <v>5.031436335598272</v>
      </c>
      <c r="AC116" s="4">
        <f t="shared" si="29"/>
        <v>4.857938530922469</v>
      </c>
      <c r="AD116" s="4">
        <f t="shared" si="29"/>
        <v>4.696007246558387</v>
      </c>
    </row>
    <row r="117" spans="1:30" ht="12.75">
      <c r="A117" s="9"/>
      <c r="B117" s="21">
        <f>40*C117^2/C$117^2</f>
        <v>40</v>
      </c>
      <c r="C117" s="34">
        <v>0.5</v>
      </c>
      <c r="D117" s="26">
        <f t="shared" si="24"/>
        <v>1892.5</v>
      </c>
      <c r="E117" s="12">
        <f>$D117*1.2/E$3/3.785/2.47*0.62</f>
        <v>30.121457489878537</v>
      </c>
      <c r="F117" s="12">
        <f aca="true" t="shared" si="30" ref="F117:AD127">$D117*1.2/F$3/3.785/2.47*0.62</f>
        <v>25.101214574898787</v>
      </c>
      <c r="G117" s="12">
        <f t="shared" si="30"/>
        <v>21.515326778484674</v>
      </c>
      <c r="H117" s="12">
        <f t="shared" si="30"/>
        <v>18.82591093117409</v>
      </c>
      <c r="I117" s="12">
        <f t="shared" si="30"/>
        <v>16.734143049932523</v>
      </c>
      <c r="J117" s="12">
        <f t="shared" si="30"/>
        <v>15.060728744939269</v>
      </c>
      <c r="K117" s="12">
        <f t="shared" si="30"/>
        <v>13.691571586308427</v>
      </c>
      <c r="L117" s="12">
        <f t="shared" si="30"/>
        <v>12.550607287449393</v>
      </c>
      <c r="M117" s="12">
        <f t="shared" si="30"/>
        <v>11.58517595764559</v>
      </c>
      <c r="N117" s="12">
        <f t="shared" si="30"/>
        <v>10.757663389242337</v>
      </c>
      <c r="O117" s="12">
        <f t="shared" si="30"/>
        <v>10.040485829959515</v>
      </c>
      <c r="P117" s="12">
        <f t="shared" si="30"/>
        <v>9.412955465587045</v>
      </c>
      <c r="Q117" s="12">
        <f t="shared" si="30"/>
        <v>8.859252202905454</v>
      </c>
      <c r="R117" s="12">
        <f t="shared" si="30"/>
        <v>8.367071524966262</v>
      </c>
      <c r="S117" s="12">
        <f t="shared" si="30"/>
        <v>7.92669933944172</v>
      </c>
      <c r="T117" s="12">
        <f t="shared" si="30"/>
        <v>7.530364372469634</v>
      </c>
      <c r="U117" s="12">
        <f t="shared" si="30"/>
        <v>7.171775592828223</v>
      </c>
      <c r="V117" s="12">
        <f t="shared" si="30"/>
        <v>6.845785793154214</v>
      </c>
      <c r="W117" s="12">
        <f t="shared" si="30"/>
        <v>6.548142932582291</v>
      </c>
      <c r="X117" s="12">
        <f t="shared" si="30"/>
        <v>6.275303643724697</v>
      </c>
      <c r="Y117" s="12">
        <f t="shared" si="30"/>
        <v>6.024291497975708</v>
      </c>
      <c r="Z117" s="12">
        <f t="shared" si="30"/>
        <v>5.792587978822795</v>
      </c>
      <c r="AA117" s="12">
        <f t="shared" si="30"/>
        <v>5.5780476833108406</v>
      </c>
      <c r="AB117" s="12">
        <f t="shared" si="30"/>
        <v>5.3788316946211685</v>
      </c>
      <c r="AC117" s="12">
        <f t="shared" si="30"/>
        <v>5.193354739634231</v>
      </c>
      <c r="AD117" s="12">
        <f t="shared" si="30"/>
        <v>5.020242914979757</v>
      </c>
    </row>
    <row r="118" spans="1:30" ht="12.75">
      <c r="A118" s="9"/>
      <c r="B118" s="20">
        <v>45</v>
      </c>
      <c r="C118" s="33">
        <f aca="true" t="shared" si="31" ref="C118:C129">(B118/40*C$117^2)^0.5</f>
        <v>0.5303300858899106</v>
      </c>
      <c r="D118" s="25">
        <f t="shared" si="24"/>
        <v>2007.2993750933117</v>
      </c>
      <c r="E118" s="4">
        <f>$D118*1.2/E$3/3.785/2.47*0.62</f>
        <v>31.94863027547315</v>
      </c>
      <c r="F118" s="4">
        <f t="shared" si="30"/>
        <v>26.623858562894295</v>
      </c>
      <c r="G118" s="4">
        <f t="shared" si="30"/>
        <v>22.820450196766537</v>
      </c>
      <c r="H118" s="4">
        <f t="shared" si="30"/>
        <v>19.967893922170717</v>
      </c>
      <c r="I118" s="4">
        <f t="shared" si="30"/>
        <v>17.749239041929528</v>
      </c>
      <c r="J118" s="4">
        <f t="shared" si="30"/>
        <v>15.974315137736575</v>
      </c>
      <c r="K118" s="4">
        <f t="shared" si="30"/>
        <v>14.522104670669615</v>
      </c>
      <c r="L118" s="4">
        <f t="shared" si="30"/>
        <v>13.311929281447147</v>
      </c>
      <c r="M118" s="4">
        <f t="shared" si="30"/>
        <v>12.287934721335827</v>
      </c>
      <c r="N118" s="4">
        <f t="shared" si="30"/>
        <v>11.410225098383268</v>
      </c>
      <c r="O118" s="4">
        <f t="shared" si="30"/>
        <v>10.649543425157718</v>
      </c>
      <c r="P118" s="4">
        <f t="shared" si="30"/>
        <v>9.983946961085358</v>
      </c>
      <c r="Q118" s="4">
        <f t="shared" si="30"/>
        <v>9.396655963374455</v>
      </c>
      <c r="R118" s="4">
        <f t="shared" si="30"/>
        <v>8.874619520964764</v>
      </c>
      <c r="S118" s="4">
        <f t="shared" si="30"/>
        <v>8.40753428301925</v>
      </c>
      <c r="T118" s="4">
        <f t="shared" si="30"/>
        <v>7.987157568868287</v>
      </c>
      <c r="U118" s="4">
        <f t="shared" si="30"/>
        <v>7.6068167322555125</v>
      </c>
      <c r="V118" s="4">
        <f t="shared" si="30"/>
        <v>7.261052335334807</v>
      </c>
      <c r="W118" s="4">
        <f t="shared" si="30"/>
        <v>6.945354407711554</v>
      </c>
      <c r="X118" s="4">
        <f t="shared" si="30"/>
        <v>6.655964640723574</v>
      </c>
      <c r="Y118" s="4">
        <f t="shared" si="30"/>
        <v>6.3897260550946315</v>
      </c>
      <c r="Z118" s="4">
        <f t="shared" si="30"/>
        <v>6.143967360667913</v>
      </c>
      <c r="AA118" s="4">
        <f t="shared" si="30"/>
        <v>5.916413013976508</v>
      </c>
      <c r="AB118" s="4">
        <f t="shared" si="30"/>
        <v>5.705112549191634</v>
      </c>
      <c r="AC118" s="4">
        <f t="shared" si="30"/>
        <v>5.508384530253992</v>
      </c>
      <c r="AD118" s="4">
        <f t="shared" si="30"/>
        <v>5.324771712578859</v>
      </c>
    </row>
    <row r="119" spans="1:30" ht="12.75">
      <c r="A119" s="9"/>
      <c r="B119" s="20">
        <v>50</v>
      </c>
      <c r="C119" s="33">
        <f t="shared" si="31"/>
        <v>0.5590169943749475</v>
      </c>
      <c r="D119" s="25">
        <f t="shared" si="24"/>
        <v>2115.879323709176</v>
      </c>
      <c r="E119" s="4">
        <f aca="true" t="shared" si="32" ref="E119:T134">$D119*1.2/E$3/3.785/2.47*0.62</f>
        <v>33.67681326436929</v>
      </c>
      <c r="F119" s="4">
        <f t="shared" si="32"/>
        <v>28.064011053641078</v>
      </c>
      <c r="G119" s="4">
        <f t="shared" si="32"/>
        <v>24.054866617406642</v>
      </c>
      <c r="H119" s="4">
        <f t="shared" si="32"/>
        <v>21.048008290230808</v>
      </c>
      <c r="I119" s="4">
        <f t="shared" si="32"/>
        <v>18.709340702427383</v>
      </c>
      <c r="J119" s="4">
        <f t="shared" si="32"/>
        <v>16.838406632184643</v>
      </c>
      <c r="K119" s="4">
        <f t="shared" si="32"/>
        <v>15.307642392895135</v>
      </c>
      <c r="L119" s="4">
        <f t="shared" si="32"/>
        <v>14.032005526820539</v>
      </c>
      <c r="M119" s="4">
        <f t="shared" si="32"/>
        <v>12.952620486295881</v>
      </c>
      <c r="N119" s="4">
        <f t="shared" si="32"/>
        <v>12.027433308703321</v>
      </c>
      <c r="O119" s="4">
        <f t="shared" si="32"/>
        <v>11.225604421456431</v>
      </c>
      <c r="P119" s="4">
        <f t="shared" si="32"/>
        <v>10.524004145115404</v>
      </c>
      <c r="Q119" s="4">
        <f t="shared" si="32"/>
        <v>9.904945077755675</v>
      </c>
      <c r="R119" s="4">
        <f t="shared" si="32"/>
        <v>9.354670351213692</v>
      </c>
      <c r="S119" s="4">
        <f t="shared" si="32"/>
        <v>8.862319280097182</v>
      </c>
      <c r="T119" s="4">
        <f t="shared" si="32"/>
        <v>8.419203316092322</v>
      </c>
      <c r="U119" s="4">
        <f t="shared" si="30"/>
        <v>8.01828887246888</v>
      </c>
      <c r="V119" s="4">
        <f t="shared" si="30"/>
        <v>7.653821196447567</v>
      </c>
      <c r="W119" s="4">
        <f t="shared" si="30"/>
        <v>7.321046361819412</v>
      </c>
      <c r="X119" s="4">
        <f t="shared" si="30"/>
        <v>7.0160027634102695</v>
      </c>
      <c r="Y119" s="4">
        <f t="shared" si="30"/>
        <v>6.735362652873859</v>
      </c>
      <c r="Z119" s="4">
        <f t="shared" si="30"/>
        <v>6.476310243147941</v>
      </c>
      <c r="AA119" s="4">
        <f t="shared" si="30"/>
        <v>6.236446900809128</v>
      </c>
      <c r="AB119" s="4">
        <f t="shared" si="30"/>
        <v>6.0137166543516605</v>
      </c>
      <c r="AC119" s="4">
        <f t="shared" si="30"/>
        <v>5.806347114546431</v>
      </c>
      <c r="AD119" s="4">
        <f t="shared" si="30"/>
        <v>5.612802210728216</v>
      </c>
    </row>
    <row r="120" spans="1:30" ht="12.75">
      <c r="A120" s="9"/>
      <c r="B120" s="20">
        <v>55</v>
      </c>
      <c r="C120" s="33">
        <f t="shared" si="31"/>
        <v>0.5863019699779287</v>
      </c>
      <c r="D120" s="25">
        <f t="shared" si="24"/>
        <v>2219.1529563664603</v>
      </c>
      <c r="E120" s="4">
        <f t="shared" si="32"/>
        <v>35.32053972984445</v>
      </c>
      <c r="F120" s="4">
        <f t="shared" si="30"/>
        <v>29.43378310820371</v>
      </c>
      <c r="G120" s="4">
        <f t="shared" si="30"/>
        <v>25.228956949888893</v>
      </c>
      <c r="H120" s="4">
        <f t="shared" si="30"/>
        <v>22.07533733115278</v>
      </c>
      <c r="I120" s="4">
        <f t="shared" si="30"/>
        <v>19.622522072135805</v>
      </c>
      <c r="J120" s="4">
        <f t="shared" si="30"/>
        <v>17.660269864922224</v>
      </c>
      <c r="K120" s="4">
        <f t="shared" si="30"/>
        <v>16.05479078629293</v>
      </c>
      <c r="L120" s="4">
        <f t="shared" si="30"/>
        <v>14.716891554101855</v>
      </c>
      <c r="M120" s="4">
        <f t="shared" si="30"/>
        <v>13.584822973017095</v>
      </c>
      <c r="N120" s="4">
        <f t="shared" si="30"/>
        <v>12.614478474944447</v>
      </c>
      <c r="O120" s="4">
        <f t="shared" si="30"/>
        <v>11.773513243281483</v>
      </c>
      <c r="P120" s="4">
        <f t="shared" si="30"/>
        <v>11.03766866557639</v>
      </c>
      <c r="Q120" s="4">
        <f t="shared" si="30"/>
        <v>10.388394038189542</v>
      </c>
      <c r="R120" s="4">
        <f t="shared" si="30"/>
        <v>9.811261036067902</v>
      </c>
      <c r="S120" s="4">
        <f t="shared" si="30"/>
        <v>9.294878876274854</v>
      </c>
      <c r="T120" s="4">
        <f t="shared" si="30"/>
        <v>8.830134932461112</v>
      </c>
      <c r="U120" s="4">
        <f t="shared" si="30"/>
        <v>8.40965231662963</v>
      </c>
      <c r="V120" s="4">
        <f t="shared" si="30"/>
        <v>8.027395393146465</v>
      </c>
      <c r="W120" s="4">
        <f t="shared" si="30"/>
        <v>7.678378202140098</v>
      </c>
      <c r="X120" s="4">
        <f t="shared" si="30"/>
        <v>7.358445777050927</v>
      </c>
      <c r="Y120" s="4">
        <f t="shared" si="30"/>
        <v>7.06410794596889</v>
      </c>
      <c r="Z120" s="4">
        <f t="shared" si="30"/>
        <v>6.792411486508548</v>
      </c>
      <c r="AA120" s="4">
        <f t="shared" si="30"/>
        <v>6.540840690711935</v>
      </c>
      <c r="AB120" s="4">
        <f t="shared" si="30"/>
        <v>6.307239237472223</v>
      </c>
      <c r="AC120" s="4">
        <f t="shared" si="30"/>
        <v>6.0897482292835265</v>
      </c>
      <c r="AD120" s="4">
        <f t="shared" si="30"/>
        <v>5.886756621640742</v>
      </c>
    </row>
    <row r="121" spans="1:30" ht="12.75">
      <c r="A121" s="9"/>
      <c r="B121" s="20">
        <v>60</v>
      </c>
      <c r="C121" s="33">
        <f t="shared" si="31"/>
        <v>0.6123724356957945</v>
      </c>
      <c r="D121" s="25">
        <f t="shared" si="24"/>
        <v>2317.829669108582</v>
      </c>
      <c r="E121" s="4">
        <f t="shared" si="32"/>
        <v>36.8911005795685</v>
      </c>
      <c r="F121" s="4">
        <f t="shared" si="30"/>
        <v>30.74258381630709</v>
      </c>
      <c r="G121" s="4">
        <f t="shared" si="30"/>
        <v>26.350786128263216</v>
      </c>
      <c r="H121" s="4">
        <f t="shared" si="30"/>
        <v>23.056937862230317</v>
      </c>
      <c r="I121" s="4">
        <f t="shared" si="30"/>
        <v>20.495055877538057</v>
      </c>
      <c r="J121" s="4">
        <f t="shared" si="30"/>
        <v>18.44555028978425</v>
      </c>
      <c r="K121" s="4">
        <f t="shared" si="30"/>
        <v>16.76868208162205</v>
      </c>
      <c r="L121" s="4">
        <f t="shared" si="30"/>
        <v>15.371291908153545</v>
      </c>
      <c r="M121" s="4">
        <f t="shared" si="30"/>
        <v>14.188884838295579</v>
      </c>
      <c r="N121" s="4">
        <f t="shared" si="30"/>
        <v>13.175393064131608</v>
      </c>
      <c r="O121" s="4">
        <f t="shared" si="30"/>
        <v>12.297033526522837</v>
      </c>
      <c r="P121" s="4">
        <f t="shared" si="30"/>
        <v>11.528468931115158</v>
      </c>
      <c r="Q121" s="4">
        <f t="shared" si="30"/>
        <v>10.85032369987309</v>
      </c>
      <c r="R121" s="4">
        <f t="shared" si="30"/>
        <v>10.247527938769029</v>
      </c>
      <c r="S121" s="4">
        <f t="shared" si="30"/>
        <v>9.708184363044344</v>
      </c>
      <c r="T121" s="4">
        <f t="shared" si="30"/>
        <v>9.222775144892125</v>
      </c>
      <c r="U121" s="4">
        <f t="shared" si="30"/>
        <v>8.783595376087739</v>
      </c>
      <c r="V121" s="4">
        <f t="shared" si="30"/>
        <v>8.384341040811025</v>
      </c>
      <c r="W121" s="4">
        <f t="shared" si="30"/>
        <v>8.01980447381924</v>
      </c>
      <c r="X121" s="4">
        <f t="shared" si="30"/>
        <v>7.685645954076772</v>
      </c>
      <c r="Y121" s="4">
        <f t="shared" si="30"/>
        <v>7.378220115913701</v>
      </c>
      <c r="Z121" s="4">
        <f t="shared" si="30"/>
        <v>7.094442419147789</v>
      </c>
      <c r="AA121" s="4">
        <f t="shared" si="30"/>
        <v>6.831685292512686</v>
      </c>
      <c r="AB121" s="4">
        <f t="shared" si="30"/>
        <v>6.587696532065804</v>
      </c>
      <c r="AC121" s="4">
        <f t="shared" si="30"/>
        <v>6.360534582684226</v>
      </c>
      <c r="AD121" s="4">
        <f t="shared" si="30"/>
        <v>6.148516763261418</v>
      </c>
    </row>
    <row r="122" spans="1:30" ht="12.75">
      <c r="A122" s="9"/>
      <c r="B122" s="20">
        <v>65</v>
      </c>
      <c r="C122" s="33">
        <f t="shared" si="31"/>
        <v>0.6373774391990981</v>
      </c>
      <c r="D122" s="25">
        <f t="shared" si="24"/>
        <v>2412.4736073685863</v>
      </c>
      <c r="E122" s="4">
        <f t="shared" si="32"/>
        <v>38.39747487968655</v>
      </c>
      <c r="F122" s="4">
        <f t="shared" si="30"/>
        <v>31.997895733072124</v>
      </c>
      <c r="G122" s="4">
        <f t="shared" si="30"/>
        <v>27.426767771204677</v>
      </c>
      <c r="H122" s="4">
        <f t="shared" si="30"/>
        <v>23.998421799804095</v>
      </c>
      <c r="I122" s="4">
        <f t="shared" si="30"/>
        <v>21.331930488714754</v>
      </c>
      <c r="J122" s="4">
        <f t="shared" si="30"/>
        <v>19.198737439843274</v>
      </c>
      <c r="K122" s="4">
        <f t="shared" si="30"/>
        <v>17.453397672584796</v>
      </c>
      <c r="L122" s="4">
        <f t="shared" si="30"/>
        <v>15.998947866536062</v>
      </c>
      <c r="M122" s="4">
        <f t="shared" si="30"/>
        <v>14.768259569110212</v>
      </c>
      <c r="N122" s="4">
        <f t="shared" si="30"/>
        <v>13.713383885602338</v>
      </c>
      <c r="O122" s="4">
        <f t="shared" si="30"/>
        <v>12.799158293228851</v>
      </c>
      <c r="P122" s="4">
        <f t="shared" si="30"/>
        <v>11.999210899902048</v>
      </c>
      <c r="Q122" s="4">
        <f t="shared" si="30"/>
        <v>11.293374964613692</v>
      </c>
      <c r="R122" s="4">
        <f t="shared" si="30"/>
        <v>10.665965244357377</v>
      </c>
      <c r="S122" s="4">
        <f t="shared" si="30"/>
        <v>10.104598652549091</v>
      </c>
      <c r="T122" s="4">
        <f t="shared" si="30"/>
        <v>9.599368719921637</v>
      </c>
      <c r="U122" s="4">
        <f t="shared" si="30"/>
        <v>9.142255923734893</v>
      </c>
      <c r="V122" s="4">
        <f t="shared" si="30"/>
        <v>8.726698836292398</v>
      </c>
      <c r="W122" s="4">
        <f t="shared" si="30"/>
        <v>8.347277147757946</v>
      </c>
      <c r="X122" s="4">
        <f t="shared" si="30"/>
        <v>7.999473933268031</v>
      </c>
      <c r="Y122" s="4">
        <f t="shared" si="30"/>
        <v>7.67949497593731</v>
      </c>
      <c r="Z122" s="4">
        <f t="shared" si="30"/>
        <v>7.384129784555106</v>
      </c>
      <c r="AA122" s="4">
        <f t="shared" si="30"/>
        <v>7.110643496238251</v>
      </c>
      <c r="AB122" s="4">
        <f t="shared" si="30"/>
        <v>6.856691942801169</v>
      </c>
      <c r="AC122" s="4">
        <f t="shared" si="30"/>
        <v>6.620254289601129</v>
      </c>
      <c r="AD122" s="4">
        <f t="shared" si="30"/>
        <v>6.399579146614426</v>
      </c>
    </row>
    <row r="123" spans="1:30" ht="12.75">
      <c r="A123" s="9"/>
      <c r="B123" s="20">
        <v>70</v>
      </c>
      <c r="C123" s="33">
        <f t="shared" si="31"/>
        <v>0.6614378277661477</v>
      </c>
      <c r="D123" s="25">
        <f t="shared" si="24"/>
        <v>2503.542178094869</v>
      </c>
      <c r="E123" s="4">
        <f t="shared" si="32"/>
        <v>39.84694282251124</v>
      </c>
      <c r="F123" s="4">
        <f t="shared" si="30"/>
        <v>33.20578568542604</v>
      </c>
      <c r="G123" s="4">
        <f t="shared" si="30"/>
        <v>28.46210201607946</v>
      </c>
      <c r="H123" s="4">
        <f t="shared" si="30"/>
        <v>24.904339264069527</v>
      </c>
      <c r="I123" s="4">
        <f t="shared" si="30"/>
        <v>22.137190456950687</v>
      </c>
      <c r="J123" s="4">
        <f t="shared" si="30"/>
        <v>19.92347141125562</v>
      </c>
      <c r="K123" s="4">
        <f t="shared" si="30"/>
        <v>18.11224673750511</v>
      </c>
      <c r="L123" s="4">
        <f t="shared" si="30"/>
        <v>16.60289284271302</v>
      </c>
      <c r="M123" s="4">
        <f t="shared" si="30"/>
        <v>15.325747239427402</v>
      </c>
      <c r="N123" s="4">
        <f t="shared" si="30"/>
        <v>14.23105100803973</v>
      </c>
      <c r="O123" s="4">
        <f t="shared" si="30"/>
        <v>13.282314274170414</v>
      </c>
      <c r="P123" s="4">
        <f t="shared" si="30"/>
        <v>12.452169632034764</v>
      </c>
      <c r="Q123" s="4">
        <f t="shared" si="30"/>
        <v>11.719689065444483</v>
      </c>
      <c r="R123" s="4">
        <f t="shared" si="30"/>
        <v>11.068595228475344</v>
      </c>
      <c r="S123" s="4">
        <f t="shared" si="30"/>
        <v>10.486037584871381</v>
      </c>
      <c r="T123" s="4">
        <f t="shared" si="30"/>
        <v>9.96173570562781</v>
      </c>
      <c r="U123" s="4">
        <f t="shared" si="30"/>
        <v>9.487367338693154</v>
      </c>
      <c r="V123" s="4">
        <f t="shared" si="30"/>
        <v>9.056123368752555</v>
      </c>
      <c r="W123" s="4">
        <f t="shared" si="30"/>
        <v>8.662378874458966</v>
      </c>
      <c r="X123" s="4">
        <f t="shared" si="30"/>
        <v>8.30144642135651</v>
      </c>
      <c r="Y123" s="4">
        <f t="shared" si="30"/>
        <v>7.969388564502249</v>
      </c>
      <c r="Z123" s="4">
        <f t="shared" si="30"/>
        <v>7.662873619713701</v>
      </c>
      <c r="AA123" s="4">
        <f t="shared" si="30"/>
        <v>7.37906348565023</v>
      </c>
      <c r="AB123" s="4">
        <f t="shared" si="30"/>
        <v>7.115525504019865</v>
      </c>
      <c r="AC123" s="4">
        <f t="shared" si="30"/>
        <v>6.870162555605387</v>
      </c>
      <c r="AD123" s="4">
        <f t="shared" si="30"/>
        <v>6.641157137085207</v>
      </c>
    </row>
    <row r="124" spans="1:30" ht="12.75">
      <c r="A124" s="9"/>
      <c r="B124" s="20">
        <v>75</v>
      </c>
      <c r="C124" s="33">
        <f t="shared" si="31"/>
        <v>0.6846531968814576</v>
      </c>
      <c r="D124" s="25">
        <f t="shared" si="24"/>
        <v>2591.412350196317</v>
      </c>
      <c r="E124" s="4">
        <f t="shared" si="32"/>
        <v>41.24550433034853</v>
      </c>
      <c r="F124" s="4">
        <f t="shared" si="30"/>
        <v>34.37125360862378</v>
      </c>
      <c r="G124" s="4">
        <f t="shared" si="30"/>
        <v>29.461074521677524</v>
      </c>
      <c r="H124" s="4">
        <f t="shared" si="30"/>
        <v>25.77844020646783</v>
      </c>
      <c r="I124" s="4">
        <f t="shared" si="30"/>
        <v>22.914169072415856</v>
      </c>
      <c r="J124" s="4">
        <f t="shared" si="30"/>
        <v>20.622752165174266</v>
      </c>
      <c r="K124" s="4">
        <f t="shared" si="30"/>
        <v>18.74795651379479</v>
      </c>
      <c r="L124" s="4">
        <f t="shared" si="30"/>
        <v>17.18562680431189</v>
      </c>
      <c r="M124" s="4">
        <f t="shared" si="30"/>
        <v>15.863655511672516</v>
      </c>
      <c r="N124" s="4">
        <f t="shared" si="30"/>
        <v>14.730537260838762</v>
      </c>
      <c r="O124" s="4">
        <f t="shared" si="30"/>
        <v>13.748501443449511</v>
      </c>
      <c r="P124" s="4">
        <f t="shared" si="30"/>
        <v>12.889220103233916</v>
      </c>
      <c r="Q124" s="4">
        <f t="shared" si="30"/>
        <v>12.13103068539663</v>
      </c>
      <c r="R124" s="4">
        <f t="shared" si="30"/>
        <v>11.457084536207928</v>
      </c>
      <c r="S124" s="4">
        <f t="shared" si="30"/>
        <v>10.854080086933825</v>
      </c>
      <c r="T124" s="4">
        <f t="shared" si="30"/>
        <v>10.311376082587133</v>
      </c>
      <c r="U124" s="4">
        <f t="shared" si="30"/>
        <v>9.820358173892508</v>
      </c>
      <c r="V124" s="4">
        <f t="shared" si="30"/>
        <v>9.373978256897395</v>
      </c>
      <c r="W124" s="4">
        <f t="shared" si="30"/>
        <v>8.966413984858377</v>
      </c>
      <c r="X124" s="4">
        <f t="shared" si="30"/>
        <v>8.592813402155945</v>
      </c>
      <c r="Y124" s="4">
        <f t="shared" si="30"/>
        <v>8.249100866069707</v>
      </c>
      <c r="Z124" s="4">
        <f t="shared" si="30"/>
        <v>7.931827755836258</v>
      </c>
      <c r="AA124" s="4">
        <f t="shared" si="30"/>
        <v>7.638056357471951</v>
      </c>
      <c r="AB124" s="4">
        <f t="shared" si="30"/>
        <v>7.365268630419381</v>
      </c>
      <c r="AC124" s="4">
        <f t="shared" si="30"/>
        <v>7.111293850060093</v>
      </c>
      <c r="AD124" s="4">
        <f t="shared" si="30"/>
        <v>6.8742507217247555</v>
      </c>
    </row>
    <row r="125" spans="1:30" ht="12.75">
      <c r="A125" s="9"/>
      <c r="B125" s="20">
        <v>80</v>
      </c>
      <c r="C125" s="33">
        <f t="shared" si="31"/>
        <v>0.7071067811865476</v>
      </c>
      <c r="D125" s="25">
        <f t="shared" si="24"/>
        <v>2676.3991667910827</v>
      </c>
      <c r="E125" s="4">
        <f t="shared" si="32"/>
        <v>42.59817370063088</v>
      </c>
      <c r="F125" s="4">
        <f t="shared" si="30"/>
        <v>35.49847808385907</v>
      </c>
      <c r="G125" s="4">
        <f t="shared" si="30"/>
        <v>30.427266929022053</v>
      </c>
      <c r="H125" s="4">
        <f t="shared" si="30"/>
        <v>26.6238585628943</v>
      </c>
      <c r="I125" s="4">
        <f t="shared" si="30"/>
        <v>23.665652055906044</v>
      </c>
      <c r="J125" s="4">
        <f t="shared" si="30"/>
        <v>21.29908685031544</v>
      </c>
      <c r="K125" s="4">
        <f t="shared" si="30"/>
        <v>19.362806227559492</v>
      </c>
      <c r="L125" s="4">
        <f t="shared" si="30"/>
        <v>17.749239041929535</v>
      </c>
      <c r="M125" s="4">
        <f t="shared" si="30"/>
        <v>16.38391296178111</v>
      </c>
      <c r="N125" s="4">
        <f t="shared" si="30"/>
        <v>15.213633464511027</v>
      </c>
      <c r="O125" s="4">
        <f t="shared" si="30"/>
        <v>14.199391233543627</v>
      </c>
      <c r="P125" s="4">
        <f t="shared" si="30"/>
        <v>13.31192928144715</v>
      </c>
      <c r="Q125" s="4">
        <f t="shared" si="30"/>
        <v>12.528874617832612</v>
      </c>
      <c r="R125" s="4">
        <f t="shared" si="30"/>
        <v>11.832826027953022</v>
      </c>
      <c r="S125" s="4">
        <f t="shared" si="30"/>
        <v>11.210045710692336</v>
      </c>
      <c r="T125" s="4">
        <f t="shared" si="30"/>
        <v>10.64954342515772</v>
      </c>
      <c r="U125" s="4">
        <f t="shared" si="30"/>
        <v>10.142422309674018</v>
      </c>
      <c r="V125" s="4">
        <f t="shared" si="30"/>
        <v>9.681403113779746</v>
      </c>
      <c r="W125" s="4">
        <f t="shared" si="30"/>
        <v>9.260472543615409</v>
      </c>
      <c r="X125" s="4">
        <f t="shared" si="30"/>
        <v>8.874619520964767</v>
      </c>
      <c r="Y125" s="4">
        <f t="shared" si="30"/>
        <v>8.519634740126175</v>
      </c>
      <c r="Z125" s="4">
        <f t="shared" si="30"/>
        <v>8.191956480890555</v>
      </c>
      <c r="AA125" s="4">
        <f t="shared" si="30"/>
        <v>7.888550685302015</v>
      </c>
      <c r="AB125" s="4">
        <f t="shared" si="30"/>
        <v>7.606816732255513</v>
      </c>
      <c r="AC125" s="4">
        <f t="shared" si="30"/>
        <v>7.344512707005323</v>
      </c>
      <c r="AD125" s="4">
        <f t="shared" si="30"/>
        <v>7.099695616771814</v>
      </c>
    </row>
    <row r="126" spans="1:30" ht="12.75">
      <c r="A126" s="9"/>
      <c r="B126" s="20">
        <v>85</v>
      </c>
      <c r="C126" s="33">
        <f t="shared" si="31"/>
        <v>0.7288689868556626</v>
      </c>
      <c r="D126" s="25">
        <f t="shared" si="24"/>
        <v>2758.7691152486827</v>
      </c>
      <c r="E126" s="4">
        <f t="shared" si="32"/>
        <v>43.90919240652735</v>
      </c>
      <c r="F126" s="4">
        <f t="shared" si="30"/>
        <v>36.59099367210613</v>
      </c>
      <c r="G126" s="4">
        <f t="shared" si="30"/>
        <v>31.363708861805257</v>
      </c>
      <c r="H126" s="4">
        <f t="shared" si="30"/>
        <v>27.443245254079596</v>
      </c>
      <c r="I126" s="4">
        <f t="shared" si="30"/>
        <v>24.393995781404083</v>
      </c>
      <c r="J126" s="4">
        <f t="shared" si="30"/>
        <v>21.954596203263677</v>
      </c>
      <c r="K126" s="4">
        <f t="shared" si="30"/>
        <v>19.958723821148798</v>
      </c>
      <c r="L126" s="4">
        <f t="shared" si="30"/>
        <v>18.295496836053065</v>
      </c>
      <c r="M126" s="4">
        <f t="shared" si="30"/>
        <v>16.888150925587446</v>
      </c>
      <c r="N126" s="4">
        <f t="shared" si="30"/>
        <v>15.681854430902629</v>
      </c>
      <c r="O126" s="4">
        <f t="shared" si="30"/>
        <v>14.636397468842453</v>
      </c>
      <c r="P126" s="4">
        <f t="shared" si="30"/>
        <v>13.721622627039798</v>
      </c>
      <c r="Q126" s="4">
        <f t="shared" si="30"/>
        <v>12.914468354860986</v>
      </c>
      <c r="R126" s="4">
        <f t="shared" si="30"/>
        <v>12.196997890702042</v>
      </c>
      <c r="S126" s="4">
        <f t="shared" si="30"/>
        <v>11.555050633296672</v>
      </c>
      <c r="T126" s="4">
        <f t="shared" si="30"/>
        <v>10.977298101631838</v>
      </c>
      <c r="U126" s="4">
        <f t="shared" si="30"/>
        <v>10.454569620601752</v>
      </c>
      <c r="V126" s="4">
        <f t="shared" si="30"/>
        <v>9.979361910574399</v>
      </c>
      <c r="W126" s="4">
        <f t="shared" si="30"/>
        <v>9.545476610114644</v>
      </c>
      <c r="X126" s="4">
        <f t="shared" si="30"/>
        <v>9.147748418026532</v>
      </c>
      <c r="Y126" s="4">
        <f t="shared" si="30"/>
        <v>8.78183848130547</v>
      </c>
      <c r="Z126" s="4">
        <f t="shared" si="30"/>
        <v>8.444075462793723</v>
      </c>
      <c r="AA126" s="4">
        <f t="shared" si="30"/>
        <v>8.131331927134697</v>
      </c>
      <c r="AB126" s="4">
        <f t="shared" si="30"/>
        <v>7.840927215451314</v>
      </c>
      <c r="AC126" s="4">
        <f t="shared" si="30"/>
        <v>7.57055041491851</v>
      </c>
      <c r="AD126" s="4">
        <f t="shared" si="30"/>
        <v>7.318198734421227</v>
      </c>
    </row>
    <row r="127" spans="1:30" ht="12.75">
      <c r="A127" s="9"/>
      <c r="B127" s="20">
        <v>90</v>
      </c>
      <c r="C127" s="33">
        <f t="shared" si="31"/>
        <v>0.75</v>
      </c>
      <c r="D127" s="25">
        <f t="shared" si="24"/>
        <v>2838.75</v>
      </c>
      <c r="E127" s="4">
        <f t="shared" si="32"/>
        <v>45.1821862348178</v>
      </c>
      <c r="F127" s="4">
        <f t="shared" si="30"/>
        <v>37.65182186234818</v>
      </c>
      <c r="G127" s="4">
        <f t="shared" si="30"/>
        <v>32.27299016772701</v>
      </c>
      <c r="H127" s="4">
        <f t="shared" si="30"/>
        <v>28.238866396761132</v>
      </c>
      <c r="I127" s="4">
        <f t="shared" si="30"/>
        <v>25.101214574898787</v>
      </c>
      <c r="J127" s="4">
        <f t="shared" si="30"/>
        <v>22.5910931174089</v>
      </c>
      <c r="K127" s="4">
        <f t="shared" si="30"/>
        <v>20.53735737946264</v>
      </c>
      <c r="L127" s="4">
        <f t="shared" si="30"/>
        <v>18.82591093117409</v>
      </c>
      <c r="M127" s="4">
        <f t="shared" si="30"/>
        <v>17.377763936468387</v>
      </c>
      <c r="N127" s="4">
        <f t="shared" si="30"/>
        <v>16.136495083863505</v>
      </c>
      <c r="O127" s="4">
        <f t="shared" si="30"/>
        <v>15.060728744939269</v>
      </c>
      <c r="P127" s="4">
        <f t="shared" si="30"/>
        <v>14.119433198380566</v>
      </c>
      <c r="Q127" s="4">
        <f t="shared" si="30"/>
        <v>13.288878304358178</v>
      </c>
      <c r="R127" s="4">
        <f t="shared" si="30"/>
        <v>12.550607287449393</v>
      </c>
      <c r="S127" s="4">
        <f t="shared" si="30"/>
        <v>11.890049009162581</v>
      </c>
      <c r="T127" s="4">
        <f t="shared" si="30"/>
        <v>11.29554655870445</v>
      </c>
      <c r="U127" s="4">
        <f t="shared" si="30"/>
        <v>10.757663389242337</v>
      </c>
      <c r="V127" s="4">
        <f t="shared" si="30"/>
        <v>10.26867868973132</v>
      </c>
      <c r="W127" s="4">
        <f t="shared" si="30"/>
        <v>9.822214398873436</v>
      </c>
      <c r="X127" s="4">
        <f t="shared" si="30"/>
        <v>9.412955465587045</v>
      </c>
      <c r="Y127" s="4">
        <f t="shared" si="30"/>
        <v>9.03643724696356</v>
      </c>
      <c r="Z127" s="4">
        <f>$D127*1.2/Z$3/3.785/2.47*0.62</f>
        <v>8.688881968234194</v>
      </c>
      <c r="AA127" s="4">
        <f>$D127*1.2/AA$3/3.785/2.47*0.62</f>
        <v>8.367071524966262</v>
      </c>
      <c r="AB127" s="4">
        <f>$D127*1.2/AB$3/3.785/2.47*0.62</f>
        <v>8.068247541931752</v>
      </c>
      <c r="AC127" s="4">
        <f>$D127*1.2/AC$3/3.785/2.47*0.62</f>
        <v>7.790032109451347</v>
      </c>
      <c r="AD127" s="4">
        <f>$D127*1.2/AD$3/3.785/2.47*0.62</f>
        <v>7.530364372469634</v>
      </c>
    </row>
    <row r="128" spans="1:30" ht="12.75">
      <c r="A128" s="9"/>
      <c r="B128" s="20">
        <v>95</v>
      </c>
      <c r="C128" s="33">
        <f t="shared" si="31"/>
        <v>0.770551750371122</v>
      </c>
      <c r="D128" s="25">
        <f t="shared" si="24"/>
        <v>2916.538375154697</v>
      </c>
      <c r="E128" s="4">
        <f t="shared" si="32"/>
        <v>46.4202835851105</v>
      </c>
      <c r="F128" s="4">
        <f t="shared" si="32"/>
        <v>38.68356965425875</v>
      </c>
      <c r="G128" s="4">
        <f t="shared" si="32"/>
        <v>33.15734541793607</v>
      </c>
      <c r="H128" s="4">
        <f t="shared" si="32"/>
        <v>29.012677240694064</v>
      </c>
      <c r="I128" s="4">
        <f t="shared" si="32"/>
        <v>25.789046436172505</v>
      </c>
      <c r="J128" s="4">
        <f t="shared" si="32"/>
        <v>23.21014179255525</v>
      </c>
      <c r="K128" s="4">
        <f t="shared" si="32"/>
        <v>21.100128902322954</v>
      </c>
      <c r="L128" s="4">
        <f t="shared" si="32"/>
        <v>19.341784827129374</v>
      </c>
      <c r="M128" s="4">
        <f t="shared" si="32"/>
        <v>17.8539552250425</v>
      </c>
      <c r="N128" s="4">
        <f t="shared" si="32"/>
        <v>16.578672708968035</v>
      </c>
      <c r="O128" s="4">
        <f t="shared" si="32"/>
        <v>15.4734278617035</v>
      </c>
      <c r="P128" s="4">
        <f t="shared" si="32"/>
        <v>14.506338620347032</v>
      </c>
      <c r="Q128" s="4">
        <f t="shared" si="32"/>
        <v>13.65302458385603</v>
      </c>
      <c r="R128" s="4">
        <f t="shared" si="32"/>
        <v>12.894523218086253</v>
      </c>
      <c r="S128" s="4">
        <f t="shared" si="32"/>
        <v>12.215864101344868</v>
      </c>
      <c r="T128" s="4">
        <f t="shared" si="32"/>
        <v>11.605070896277624</v>
      </c>
      <c r="U128" s="4">
        <f aca="true" t="shared" si="33" ref="U128:AD134">$D128*1.2/U$3/3.785/2.47*0.62</f>
        <v>11.052448472645358</v>
      </c>
      <c r="V128" s="4">
        <f t="shared" si="33"/>
        <v>10.550064451161477</v>
      </c>
      <c r="W128" s="4">
        <f t="shared" si="33"/>
        <v>10.091365996763152</v>
      </c>
      <c r="X128" s="4">
        <f t="shared" si="33"/>
        <v>9.670892413564687</v>
      </c>
      <c r="Y128" s="4">
        <f t="shared" si="33"/>
        <v>9.284056717022102</v>
      </c>
      <c r="Z128" s="4">
        <f t="shared" si="33"/>
        <v>8.92697761252125</v>
      </c>
      <c r="AA128" s="4">
        <f t="shared" si="33"/>
        <v>8.596348812057501</v>
      </c>
      <c r="AB128" s="4">
        <f t="shared" si="33"/>
        <v>8.289336354484018</v>
      </c>
      <c r="AC128" s="4">
        <f t="shared" si="33"/>
        <v>8.003497169846638</v>
      </c>
      <c r="AD128" s="4">
        <f t="shared" si="33"/>
        <v>7.73671393085175</v>
      </c>
    </row>
    <row r="129" spans="1:30" ht="12.75">
      <c r="A129" s="18"/>
      <c r="B129" s="22">
        <v>100</v>
      </c>
      <c r="C129" s="35">
        <f t="shared" si="31"/>
        <v>0.7905694150420949</v>
      </c>
      <c r="D129" s="27">
        <f t="shared" si="24"/>
        <v>2992.305235934329</v>
      </c>
      <c r="E129" s="17">
        <f t="shared" si="32"/>
        <v>47.62620605597721</v>
      </c>
      <c r="F129" s="17">
        <f t="shared" si="32"/>
        <v>39.68850504664768</v>
      </c>
      <c r="G129" s="17">
        <f t="shared" si="32"/>
        <v>34.0187186114123</v>
      </c>
      <c r="H129" s="17">
        <f t="shared" si="32"/>
        <v>29.766378784985758</v>
      </c>
      <c r="I129" s="17">
        <f t="shared" si="32"/>
        <v>26.459003364431783</v>
      </c>
      <c r="J129" s="17">
        <f t="shared" si="32"/>
        <v>23.813103027988603</v>
      </c>
      <c r="K129" s="17">
        <f t="shared" si="32"/>
        <v>21.64827547998964</v>
      </c>
      <c r="L129" s="17">
        <f t="shared" si="32"/>
        <v>19.84425252332384</v>
      </c>
      <c r="M129" s="17">
        <f t="shared" si="32"/>
        <v>18.317771559991236</v>
      </c>
      <c r="N129" s="17">
        <f t="shared" si="32"/>
        <v>17.00935930570615</v>
      </c>
      <c r="O129" s="17">
        <f t="shared" si="32"/>
        <v>15.875402018659068</v>
      </c>
      <c r="P129" s="17">
        <f t="shared" si="32"/>
        <v>14.883189392492879</v>
      </c>
      <c r="Q129" s="17">
        <f t="shared" si="32"/>
        <v>14.007707663522709</v>
      </c>
      <c r="R129" s="17">
        <f t="shared" si="32"/>
        <v>13.229501682215892</v>
      </c>
      <c r="S129" s="17">
        <f t="shared" si="32"/>
        <v>12.533212119994005</v>
      </c>
      <c r="T129" s="17">
        <f t="shared" si="32"/>
        <v>11.906551513994302</v>
      </c>
      <c r="U129" s="17">
        <f t="shared" si="33"/>
        <v>11.339572870470764</v>
      </c>
      <c r="V129" s="17">
        <f t="shared" si="33"/>
        <v>10.82413773999482</v>
      </c>
      <c r="W129" s="17">
        <f t="shared" si="33"/>
        <v>10.35352305564722</v>
      </c>
      <c r="X129" s="17">
        <f t="shared" si="33"/>
        <v>9.92212626166192</v>
      </c>
      <c r="Y129" s="17">
        <f t="shared" si="33"/>
        <v>9.525241211195441</v>
      </c>
      <c r="Z129" s="17">
        <f t="shared" si="33"/>
        <v>9.158885779995618</v>
      </c>
      <c r="AA129" s="17">
        <f t="shared" si="33"/>
        <v>8.819667788143926</v>
      </c>
      <c r="AB129" s="17">
        <f t="shared" si="33"/>
        <v>8.504679652853074</v>
      </c>
      <c r="AC129" s="17">
        <f t="shared" si="33"/>
        <v>8.21141483723745</v>
      </c>
      <c r="AD129" s="17">
        <f t="shared" si="33"/>
        <v>7.937701009329534</v>
      </c>
    </row>
    <row r="130" spans="1:30" ht="12.75">
      <c r="A130" s="9">
        <v>8006</v>
      </c>
      <c r="B130" s="20">
        <v>15</v>
      </c>
      <c r="C130" s="33">
        <f>(B130/40*C$135^2)^0.5</f>
        <v>0.3674234614174767</v>
      </c>
      <c r="D130" s="25">
        <f t="shared" si="24"/>
        <v>1390.6978014651495</v>
      </c>
      <c r="E130" s="4">
        <f t="shared" si="32"/>
        <v>22.134660347741107</v>
      </c>
      <c r="F130" s="4">
        <f t="shared" si="32"/>
        <v>18.445550289784258</v>
      </c>
      <c r="G130" s="4">
        <f t="shared" si="32"/>
        <v>15.810471676957933</v>
      </c>
      <c r="H130" s="4">
        <f t="shared" si="32"/>
        <v>13.834162717338192</v>
      </c>
      <c r="I130" s="4">
        <f t="shared" si="32"/>
        <v>12.297033526522837</v>
      </c>
      <c r="J130" s="4">
        <f t="shared" si="32"/>
        <v>11.067330173870554</v>
      </c>
      <c r="K130" s="4">
        <f t="shared" si="32"/>
        <v>10.061209248973231</v>
      </c>
      <c r="L130" s="4">
        <f t="shared" si="32"/>
        <v>9.222775144892129</v>
      </c>
      <c r="M130" s="4">
        <f t="shared" si="32"/>
        <v>8.513330902977348</v>
      </c>
      <c r="N130" s="4">
        <f t="shared" si="32"/>
        <v>7.9052358384789665</v>
      </c>
      <c r="O130" s="4">
        <f t="shared" si="32"/>
        <v>7.378220115913702</v>
      </c>
      <c r="P130" s="4">
        <f t="shared" si="32"/>
        <v>6.917081358669096</v>
      </c>
      <c r="Q130" s="4">
        <f t="shared" si="32"/>
        <v>6.5101942199238545</v>
      </c>
      <c r="R130" s="4">
        <f t="shared" si="32"/>
        <v>6.148516763261418</v>
      </c>
      <c r="S130" s="4">
        <f t="shared" si="32"/>
        <v>5.824910617826608</v>
      </c>
      <c r="T130" s="4">
        <f t="shared" si="32"/>
        <v>5.533665086935277</v>
      </c>
      <c r="U130" s="4">
        <f t="shared" si="33"/>
        <v>5.270157225652645</v>
      </c>
      <c r="V130" s="4">
        <f t="shared" si="33"/>
        <v>5.030604624486616</v>
      </c>
      <c r="W130" s="4">
        <f t="shared" si="33"/>
        <v>4.811882684291544</v>
      </c>
      <c r="X130" s="4">
        <f t="shared" si="33"/>
        <v>4.6113875724460645</v>
      </c>
      <c r="Y130" s="4">
        <f t="shared" si="33"/>
        <v>4.426932069548222</v>
      </c>
      <c r="Z130" s="4">
        <f t="shared" si="33"/>
        <v>4.256665451488674</v>
      </c>
      <c r="AA130" s="4">
        <f t="shared" si="33"/>
        <v>4.099011175507613</v>
      </c>
      <c r="AB130" s="4">
        <f t="shared" si="33"/>
        <v>3.9526179192394832</v>
      </c>
      <c r="AC130" s="4">
        <f t="shared" si="33"/>
        <v>3.8163207496105356</v>
      </c>
      <c r="AD130" s="4">
        <f t="shared" si="33"/>
        <v>3.689110057956851</v>
      </c>
    </row>
    <row r="131" spans="1:30" ht="12.75">
      <c r="A131" s="9"/>
      <c r="B131" s="20">
        <v>20</v>
      </c>
      <c r="C131" s="33">
        <f>(B131/40*C$135^2)^0.5</f>
        <v>0.4242640687119285</v>
      </c>
      <c r="D131" s="25">
        <f t="shared" si="24"/>
        <v>1605.8395000746493</v>
      </c>
      <c r="E131" s="4">
        <f t="shared" si="32"/>
        <v>25.558904220378516</v>
      </c>
      <c r="F131" s="4">
        <f t="shared" si="32"/>
        <v>21.299086850315437</v>
      </c>
      <c r="G131" s="4">
        <f t="shared" si="32"/>
        <v>18.25636015741323</v>
      </c>
      <c r="H131" s="4">
        <f t="shared" si="32"/>
        <v>15.974315137736575</v>
      </c>
      <c r="I131" s="4">
        <f t="shared" si="32"/>
        <v>14.199391233543622</v>
      </c>
      <c r="J131" s="4">
        <f t="shared" si="32"/>
        <v>12.779452110189258</v>
      </c>
      <c r="K131" s="4">
        <f t="shared" si="32"/>
        <v>11.617683736535692</v>
      </c>
      <c r="L131" s="4">
        <f t="shared" si="32"/>
        <v>10.649543425157718</v>
      </c>
      <c r="M131" s="4">
        <f t="shared" si="32"/>
        <v>9.830347777068662</v>
      </c>
      <c r="N131" s="4">
        <f t="shared" si="32"/>
        <v>9.128180078706615</v>
      </c>
      <c r="O131" s="4">
        <f t="shared" si="32"/>
        <v>8.519634740126174</v>
      </c>
      <c r="P131" s="4">
        <f t="shared" si="32"/>
        <v>7.987157568868287</v>
      </c>
      <c r="Q131" s="4">
        <f t="shared" si="32"/>
        <v>7.517324770699564</v>
      </c>
      <c r="R131" s="4">
        <f t="shared" si="32"/>
        <v>7.099695616771811</v>
      </c>
      <c r="S131" s="4">
        <f t="shared" si="32"/>
        <v>6.7260274264154</v>
      </c>
      <c r="T131" s="4">
        <f t="shared" si="32"/>
        <v>6.389726055094629</v>
      </c>
      <c r="U131" s="4">
        <f t="shared" si="33"/>
        <v>6.085453385804409</v>
      </c>
      <c r="V131" s="4">
        <f t="shared" si="33"/>
        <v>5.808841868267846</v>
      </c>
      <c r="W131" s="4">
        <f t="shared" si="33"/>
        <v>5.556283526169245</v>
      </c>
      <c r="X131" s="4">
        <f t="shared" si="33"/>
        <v>5.324771712578859</v>
      </c>
      <c r="Y131" s="4">
        <f t="shared" si="33"/>
        <v>5.111780844075704</v>
      </c>
      <c r="Z131" s="4">
        <f t="shared" si="33"/>
        <v>4.915173888534331</v>
      </c>
      <c r="AA131" s="4">
        <f t="shared" si="33"/>
        <v>4.733130411181207</v>
      </c>
      <c r="AB131" s="4">
        <f t="shared" si="33"/>
        <v>4.5640900393533075</v>
      </c>
      <c r="AC131" s="4">
        <f t="shared" si="33"/>
        <v>4.406707624203194</v>
      </c>
      <c r="AD131" s="4">
        <f t="shared" si="33"/>
        <v>4.259817370063087</v>
      </c>
    </row>
    <row r="132" spans="1:30" ht="12.75">
      <c r="A132" s="9"/>
      <c r="B132" s="20">
        <v>25</v>
      </c>
      <c r="C132" s="33">
        <f>(B132/40*C$135^2)^0.5</f>
        <v>0.4743416490252569</v>
      </c>
      <c r="D132" s="25">
        <f t="shared" si="24"/>
        <v>1795.3831415605973</v>
      </c>
      <c r="E132" s="4">
        <f t="shared" si="32"/>
        <v>28.575723633586318</v>
      </c>
      <c r="F132" s="4">
        <f t="shared" si="32"/>
        <v>23.8131030279886</v>
      </c>
      <c r="G132" s="4">
        <f t="shared" si="32"/>
        <v>20.411231166847372</v>
      </c>
      <c r="H132" s="4">
        <f t="shared" si="32"/>
        <v>17.85982727099145</v>
      </c>
      <c r="I132" s="4">
        <f t="shared" si="32"/>
        <v>15.875402018659067</v>
      </c>
      <c r="J132" s="4">
        <f t="shared" si="32"/>
        <v>14.287861816793159</v>
      </c>
      <c r="K132" s="4">
        <f t="shared" si="32"/>
        <v>12.98896528799378</v>
      </c>
      <c r="L132" s="4">
        <f t="shared" si="32"/>
        <v>11.9065515139943</v>
      </c>
      <c r="M132" s="4">
        <f t="shared" si="32"/>
        <v>10.990662935994738</v>
      </c>
      <c r="N132" s="4">
        <f t="shared" si="32"/>
        <v>10.205615583423686</v>
      </c>
      <c r="O132" s="4">
        <f t="shared" si="32"/>
        <v>9.525241211195441</v>
      </c>
      <c r="P132" s="4">
        <f t="shared" si="32"/>
        <v>8.929913635495724</v>
      </c>
      <c r="Q132" s="4">
        <f t="shared" si="32"/>
        <v>8.404624598113623</v>
      </c>
      <c r="R132" s="4">
        <f t="shared" si="32"/>
        <v>7.937701009329533</v>
      </c>
      <c r="S132" s="4">
        <f t="shared" si="32"/>
        <v>7.5199272719964005</v>
      </c>
      <c r="T132" s="4">
        <f t="shared" si="32"/>
        <v>7.143930908396579</v>
      </c>
      <c r="U132" s="4">
        <f t="shared" si="33"/>
        <v>6.803743722282458</v>
      </c>
      <c r="V132" s="4">
        <f t="shared" si="33"/>
        <v>6.49448264399689</v>
      </c>
      <c r="W132" s="4">
        <f t="shared" si="33"/>
        <v>6.2121138333883295</v>
      </c>
      <c r="X132" s="4">
        <f t="shared" si="33"/>
        <v>5.95327575699715</v>
      </c>
      <c r="Y132" s="4">
        <f t="shared" si="33"/>
        <v>5.715144726717265</v>
      </c>
      <c r="Z132" s="4">
        <f t="shared" si="33"/>
        <v>5.495331467997369</v>
      </c>
      <c r="AA132" s="4">
        <f t="shared" si="33"/>
        <v>5.291800672886355</v>
      </c>
      <c r="AB132" s="4">
        <f t="shared" si="33"/>
        <v>5.102807791711843</v>
      </c>
      <c r="AC132" s="4">
        <f t="shared" si="33"/>
        <v>4.926848902342469</v>
      </c>
      <c r="AD132" s="4">
        <f t="shared" si="33"/>
        <v>4.7626206055977205</v>
      </c>
    </row>
    <row r="133" spans="1:30" ht="12.75">
      <c r="A133" s="9"/>
      <c r="B133" s="20">
        <v>30</v>
      </c>
      <c r="C133" s="33">
        <f>(B133/40*C$135^2)^0.5</f>
        <v>0.5196152422706632</v>
      </c>
      <c r="D133" s="25">
        <f t="shared" si="24"/>
        <v>1966.7436919944603</v>
      </c>
      <c r="E133" s="4">
        <f t="shared" si="32"/>
        <v>31.303136862297436</v>
      </c>
      <c r="F133" s="4">
        <f t="shared" si="32"/>
        <v>26.085947385247863</v>
      </c>
      <c r="G133" s="4">
        <f t="shared" si="32"/>
        <v>22.3593834730696</v>
      </c>
      <c r="H133" s="4">
        <f t="shared" si="32"/>
        <v>19.564460538935897</v>
      </c>
      <c r="I133" s="4">
        <f t="shared" si="32"/>
        <v>17.390631590165242</v>
      </c>
      <c r="J133" s="4">
        <f t="shared" si="32"/>
        <v>15.651568431148718</v>
      </c>
      <c r="K133" s="4">
        <f t="shared" si="32"/>
        <v>14.228698573771563</v>
      </c>
      <c r="L133" s="4">
        <f t="shared" si="32"/>
        <v>13.042973692623931</v>
      </c>
      <c r="M133" s="4">
        <f t="shared" si="32"/>
        <v>12.039668023960553</v>
      </c>
      <c r="N133" s="4">
        <f t="shared" si="32"/>
        <v>11.1796917365348</v>
      </c>
      <c r="O133" s="4">
        <f t="shared" si="32"/>
        <v>10.434378954099145</v>
      </c>
      <c r="P133" s="4">
        <f t="shared" si="32"/>
        <v>9.782230269467949</v>
      </c>
      <c r="Q133" s="4">
        <f t="shared" si="32"/>
        <v>9.206804959499248</v>
      </c>
      <c r="R133" s="4">
        <f t="shared" si="32"/>
        <v>8.695315795082621</v>
      </c>
      <c r="S133" s="4">
        <f t="shared" si="32"/>
        <v>8.237667595341431</v>
      </c>
      <c r="T133" s="4">
        <f t="shared" si="32"/>
        <v>7.825784215574359</v>
      </c>
      <c r="U133" s="4">
        <f t="shared" si="33"/>
        <v>7.453127824356533</v>
      </c>
      <c r="V133" s="4">
        <f t="shared" si="33"/>
        <v>7.114349286885782</v>
      </c>
      <c r="W133" s="4">
        <f t="shared" si="33"/>
        <v>6.805029752673356</v>
      </c>
      <c r="X133" s="4">
        <f t="shared" si="33"/>
        <v>6.521486846311966</v>
      </c>
      <c r="Y133" s="4">
        <f t="shared" si="33"/>
        <v>6.260627372459488</v>
      </c>
      <c r="Z133" s="4">
        <f t="shared" si="33"/>
        <v>6.019834011980277</v>
      </c>
      <c r="AA133" s="4">
        <f t="shared" si="33"/>
        <v>5.796877196721748</v>
      </c>
      <c r="AB133" s="4">
        <f t="shared" si="33"/>
        <v>5.5898458682674</v>
      </c>
      <c r="AC133" s="4">
        <f t="shared" si="33"/>
        <v>5.397092562465075</v>
      </c>
      <c r="AD133" s="4">
        <f t="shared" si="33"/>
        <v>5.217189477049573</v>
      </c>
    </row>
    <row r="134" spans="1:30" ht="12.75">
      <c r="A134" s="9"/>
      <c r="B134" s="20">
        <v>35</v>
      </c>
      <c r="C134" s="33">
        <f>(B134/40*C$135^2)^0.5</f>
        <v>0.5612486080160912</v>
      </c>
      <c r="D134" s="25">
        <f t="shared" si="24"/>
        <v>2124.3259813409054</v>
      </c>
      <c r="E134" s="4">
        <f t="shared" si="32"/>
        <v>33.81125217522039</v>
      </c>
      <c r="F134" s="4">
        <f t="shared" si="32"/>
        <v>28.17604347935033</v>
      </c>
      <c r="G134" s="4">
        <f t="shared" si="32"/>
        <v>24.15089441087171</v>
      </c>
      <c r="H134" s="4">
        <f t="shared" si="32"/>
        <v>21.13203260951275</v>
      </c>
      <c r="I134" s="4">
        <f t="shared" si="32"/>
        <v>18.78402898623355</v>
      </c>
      <c r="J134" s="4">
        <f t="shared" si="32"/>
        <v>16.905626087610194</v>
      </c>
      <c r="K134" s="4">
        <f t="shared" si="32"/>
        <v>15.368750988736542</v>
      </c>
      <c r="L134" s="4">
        <f t="shared" si="32"/>
        <v>14.088021739675165</v>
      </c>
      <c r="M134" s="4">
        <f t="shared" si="32"/>
        <v>13.004327759700152</v>
      </c>
      <c r="N134" s="4">
        <f t="shared" si="32"/>
        <v>12.075447205435855</v>
      </c>
      <c r="O134" s="4">
        <f t="shared" si="32"/>
        <v>11.270417391740132</v>
      </c>
      <c r="P134" s="4">
        <f t="shared" si="32"/>
        <v>10.566016304756374</v>
      </c>
      <c r="Q134" s="4">
        <f t="shared" si="32"/>
        <v>9.94448593388835</v>
      </c>
      <c r="R134" s="4">
        <f t="shared" si="32"/>
        <v>9.392014493116775</v>
      </c>
      <c r="S134" s="4">
        <f t="shared" si="32"/>
        <v>8.89769794084747</v>
      </c>
      <c r="T134" s="4">
        <f t="shared" si="32"/>
        <v>8.452813043805097</v>
      </c>
      <c r="U134" s="4">
        <f t="shared" si="33"/>
        <v>8.050298136957236</v>
      </c>
      <c r="V134" s="4">
        <f t="shared" si="33"/>
        <v>7.684375494368271</v>
      </c>
      <c r="W134" s="4">
        <f t="shared" si="33"/>
        <v>7.350272212004433</v>
      </c>
      <c r="X134" s="4">
        <f t="shared" si="33"/>
        <v>7.0440108698375825</v>
      </c>
      <c r="Y134" s="4">
        <f t="shared" si="33"/>
        <v>6.76225043504408</v>
      </c>
      <c r="Z134" s="4">
        <f t="shared" si="33"/>
        <v>6.502163879850076</v>
      </c>
      <c r="AA134" s="4">
        <f t="shared" si="33"/>
        <v>6.261342995411184</v>
      </c>
      <c r="AB134" s="4">
        <f t="shared" si="33"/>
        <v>6.037723602717928</v>
      </c>
      <c r="AC134" s="4">
        <f t="shared" si="33"/>
        <v>5.829526237106965</v>
      </c>
      <c r="AD134" s="4">
        <f t="shared" si="33"/>
        <v>5.635208695870066</v>
      </c>
    </row>
    <row r="135" spans="1:30" ht="12.75">
      <c r="A135" s="9"/>
      <c r="B135" s="21">
        <f>40*C135^2/C$135^2</f>
        <v>40</v>
      </c>
      <c r="C135" s="34">
        <v>0.6</v>
      </c>
      <c r="D135" s="26">
        <f t="shared" si="24"/>
        <v>2271</v>
      </c>
      <c r="E135" s="12">
        <f>$D135*1.2/E$3/3.785/2.47*0.62</f>
        <v>36.14574898785424</v>
      </c>
      <c r="F135" s="12">
        <f aca="true" t="shared" si="34" ref="F135:AD145">$D135*1.2/F$3/3.785/2.47*0.62</f>
        <v>30.121457489878537</v>
      </c>
      <c r="G135" s="12">
        <f t="shared" si="34"/>
        <v>25.818392134181604</v>
      </c>
      <c r="H135" s="12">
        <f t="shared" si="34"/>
        <v>22.5910931174089</v>
      </c>
      <c r="I135" s="12">
        <f t="shared" si="34"/>
        <v>20.080971659919022</v>
      </c>
      <c r="J135" s="12">
        <f t="shared" si="34"/>
        <v>18.07287449392712</v>
      </c>
      <c r="K135" s="12">
        <f t="shared" si="34"/>
        <v>16.42988590357011</v>
      </c>
      <c r="L135" s="12">
        <f t="shared" si="34"/>
        <v>15.060728744939269</v>
      </c>
      <c r="M135" s="12">
        <f t="shared" si="34"/>
        <v>13.902211149174708</v>
      </c>
      <c r="N135" s="12">
        <f t="shared" si="34"/>
        <v>12.909196067090802</v>
      </c>
      <c r="O135" s="12">
        <f t="shared" si="34"/>
        <v>12.048582995951413</v>
      </c>
      <c r="P135" s="12">
        <f t="shared" si="34"/>
        <v>11.29554655870445</v>
      </c>
      <c r="Q135" s="12">
        <f t="shared" si="34"/>
        <v>10.631102643486543</v>
      </c>
      <c r="R135" s="12">
        <f t="shared" si="34"/>
        <v>10.040485829959511</v>
      </c>
      <c r="S135" s="12">
        <f t="shared" si="34"/>
        <v>9.512039207330064</v>
      </c>
      <c r="T135" s="12">
        <f t="shared" si="34"/>
        <v>9.03643724696356</v>
      </c>
      <c r="U135" s="12">
        <f t="shared" si="34"/>
        <v>8.606130711393869</v>
      </c>
      <c r="V135" s="12">
        <f t="shared" si="34"/>
        <v>8.214942951785055</v>
      </c>
      <c r="W135" s="12">
        <f t="shared" si="34"/>
        <v>7.8577715190987485</v>
      </c>
      <c r="X135" s="12">
        <f t="shared" si="34"/>
        <v>7.530364372469634</v>
      </c>
      <c r="Y135" s="12">
        <f t="shared" si="34"/>
        <v>7.229149797570849</v>
      </c>
      <c r="Z135" s="12">
        <f t="shared" si="34"/>
        <v>6.951105574587354</v>
      </c>
      <c r="AA135" s="12">
        <f t="shared" si="34"/>
        <v>6.693657219973009</v>
      </c>
      <c r="AB135" s="12">
        <f t="shared" si="34"/>
        <v>6.454598033545401</v>
      </c>
      <c r="AC135" s="12">
        <f t="shared" si="34"/>
        <v>6.232025687561076</v>
      </c>
      <c r="AD135" s="12">
        <f t="shared" si="34"/>
        <v>6.024291497975707</v>
      </c>
    </row>
    <row r="136" spans="1:30" ht="12.75">
      <c r="A136" s="9"/>
      <c r="B136" s="20">
        <v>45</v>
      </c>
      <c r="C136" s="33">
        <f aca="true" t="shared" si="35" ref="C136:C147">(B136/40*C$135^2)^0.5</f>
        <v>0.6363961030678927</v>
      </c>
      <c r="D136" s="25">
        <f t="shared" si="24"/>
        <v>2408.759250111974</v>
      </c>
      <c r="E136" s="4">
        <f>$D136*1.2/E$3/3.785/2.47*0.62</f>
        <v>38.338356330567784</v>
      </c>
      <c r="F136" s="4">
        <f t="shared" si="34"/>
        <v>31.94863027547315</v>
      </c>
      <c r="G136" s="4">
        <f t="shared" si="34"/>
        <v>27.384540236119843</v>
      </c>
      <c r="H136" s="4">
        <f t="shared" si="34"/>
        <v>23.961472706604862</v>
      </c>
      <c r="I136" s="4">
        <f t="shared" si="34"/>
        <v>21.299086850315437</v>
      </c>
      <c r="J136" s="4">
        <f t="shared" si="34"/>
        <v>19.169178165283892</v>
      </c>
      <c r="K136" s="4">
        <f t="shared" si="34"/>
        <v>17.426525604803537</v>
      </c>
      <c r="L136" s="4">
        <f t="shared" si="34"/>
        <v>15.974315137736575</v>
      </c>
      <c r="M136" s="4">
        <f t="shared" si="34"/>
        <v>14.745521665602993</v>
      </c>
      <c r="N136" s="4">
        <f t="shared" si="34"/>
        <v>13.692270118059922</v>
      </c>
      <c r="O136" s="4">
        <f t="shared" si="34"/>
        <v>12.779452110189258</v>
      </c>
      <c r="P136" s="4">
        <f t="shared" si="34"/>
        <v>11.980736353302431</v>
      </c>
      <c r="Q136" s="4">
        <f t="shared" si="34"/>
        <v>11.275987156049347</v>
      </c>
      <c r="R136" s="4">
        <f t="shared" si="34"/>
        <v>10.649543425157718</v>
      </c>
      <c r="S136" s="4">
        <f t="shared" si="34"/>
        <v>10.0890411396231</v>
      </c>
      <c r="T136" s="4">
        <f t="shared" si="34"/>
        <v>9.584589082641946</v>
      </c>
      <c r="U136" s="4">
        <f t="shared" si="34"/>
        <v>9.128180078706615</v>
      </c>
      <c r="V136" s="4">
        <f t="shared" si="34"/>
        <v>8.713262802401768</v>
      </c>
      <c r="W136" s="4">
        <f t="shared" si="34"/>
        <v>8.334425289253867</v>
      </c>
      <c r="X136" s="4">
        <f t="shared" si="34"/>
        <v>7.987157568868287</v>
      </c>
      <c r="Y136" s="4">
        <f t="shared" si="34"/>
        <v>7.6676712661135555</v>
      </c>
      <c r="Z136" s="4">
        <f t="shared" si="34"/>
        <v>7.372760832801497</v>
      </c>
      <c r="AA136" s="4">
        <f t="shared" si="34"/>
        <v>7.099695616771811</v>
      </c>
      <c r="AB136" s="4">
        <f t="shared" si="34"/>
        <v>6.846135059029961</v>
      </c>
      <c r="AC136" s="4">
        <f t="shared" si="34"/>
        <v>6.6100614363047905</v>
      </c>
      <c r="AD136" s="4">
        <f t="shared" si="34"/>
        <v>6.389726055094629</v>
      </c>
    </row>
    <row r="137" spans="1:30" ht="12.75">
      <c r="A137" s="9"/>
      <c r="B137" s="20">
        <v>50</v>
      </c>
      <c r="C137" s="33">
        <f t="shared" si="35"/>
        <v>0.6708203932499369</v>
      </c>
      <c r="D137" s="25">
        <f t="shared" si="24"/>
        <v>2539.0551884510114</v>
      </c>
      <c r="E137" s="4">
        <f aca="true" t="shared" si="36" ref="E137:T152">$D137*1.2/E$3/3.785/2.47*0.62</f>
        <v>40.41217591724317</v>
      </c>
      <c r="F137" s="4">
        <f t="shared" si="36"/>
        <v>33.6768132643693</v>
      </c>
      <c r="G137" s="4">
        <f t="shared" si="36"/>
        <v>28.865839940887973</v>
      </c>
      <c r="H137" s="4">
        <f t="shared" si="36"/>
        <v>25.257609948276976</v>
      </c>
      <c r="I137" s="4">
        <f t="shared" si="36"/>
        <v>22.451208842912866</v>
      </c>
      <c r="J137" s="4">
        <f t="shared" si="36"/>
        <v>20.206087958621584</v>
      </c>
      <c r="K137" s="4">
        <f t="shared" si="36"/>
        <v>18.369170871474168</v>
      </c>
      <c r="L137" s="4">
        <f t="shared" si="36"/>
        <v>16.83840663218465</v>
      </c>
      <c r="M137" s="4">
        <f t="shared" si="36"/>
        <v>15.54314458355506</v>
      </c>
      <c r="N137" s="4">
        <f t="shared" si="36"/>
        <v>14.432919970443987</v>
      </c>
      <c r="O137" s="4">
        <f t="shared" si="36"/>
        <v>13.47072530574772</v>
      </c>
      <c r="P137" s="4">
        <f t="shared" si="36"/>
        <v>12.628804974138488</v>
      </c>
      <c r="Q137" s="4">
        <f t="shared" si="36"/>
        <v>11.885934093306812</v>
      </c>
      <c r="R137" s="4">
        <f t="shared" si="36"/>
        <v>11.225604421456433</v>
      </c>
      <c r="S137" s="4">
        <f t="shared" si="36"/>
        <v>10.634783136116623</v>
      </c>
      <c r="T137" s="4">
        <f t="shared" si="36"/>
        <v>10.103043979310792</v>
      </c>
      <c r="U137" s="4">
        <f t="shared" si="34"/>
        <v>9.621946646962657</v>
      </c>
      <c r="V137" s="4">
        <f t="shared" si="34"/>
        <v>9.184585435737084</v>
      </c>
      <c r="W137" s="4">
        <f t="shared" si="34"/>
        <v>8.785255634183295</v>
      </c>
      <c r="X137" s="4">
        <f t="shared" si="34"/>
        <v>8.419203316092325</v>
      </c>
      <c r="Y137" s="4">
        <f t="shared" si="34"/>
        <v>8.082435183448633</v>
      </c>
      <c r="Z137" s="4">
        <f t="shared" si="34"/>
        <v>7.77157229177753</v>
      </c>
      <c r="AA137" s="4">
        <f t="shared" si="34"/>
        <v>7.483736280970956</v>
      </c>
      <c r="AB137" s="4">
        <f t="shared" si="34"/>
        <v>7.216459985221993</v>
      </c>
      <c r="AC137" s="4">
        <f t="shared" si="34"/>
        <v>6.967616537455718</v>
      </c>
      <c r="AD137" s="4">
        <f t="shared" si="34"/>
        <v>6.73536265287386</v>
      </c>
    </row>
    <row r="138" spans="1:30" ht="12.75">
      <c r="A138" s="9"/>
      <c r="B138" s="20">
        <v>55</v>
      </c>
      <c r="C138" s="33">
        <f t="shared" si="35"/>
        <v>0.7035623639735145</v>
      </c>
      <c r="D138" s="25">
        <f t="shared" si="24"/>
        <v>2662.983547639752</v>
      </c>
      <c r="E138" s="4">
        <f t="shared" si="36"/>
        <v>42.38464767581332</v>
      </c>
      <c r="F138" s="4">
        <f t="shared" si="34"/>
        <v>35.320539729844434</v>
      </c>
      <c r="G138" s="4">
        <f t="shared" si="34"/>
        <v>30.27474833986666</v>
      </c>
      <c r="H138" s="4">
        <f t="shared" si="34"/>
        <v>26.49040479738333</v>
      </c>
      <c r="I138" s="4">
        <f t="shared" si="34"/>
        <v>23.547026486562963</v>
      </c>
      <c r="J138" s="4">
        <f t="shared" si="34"/>
        <v>21.19232383790666</v>
      </c>
      <c r="K138" s="4">
        <f t="shared" si="34"/>
        <v>19.26574894355151</v>
      </c>
      <c r="L138" s="4">
        <f t="shared" si="34"/>
        <v>17.660269864922217</v>
      </c>
      <c r="M138" s="4">
        <f t="shared" si="34"/>
        <v>16.30178756762051</v>
      </c>
      <c r="N138" s="4">
        <f t="shared" si="34"/>
        <v>15.13737416993333</v>
      </c>
      <c r="O138" s="4">
        <f t="shared" si="34"/>
        <v>14.128215891937778</v>
      </c>
      <c r="P138" s="4">
        <f t="shared" si="34"/>
        <v>13.245202398691665</v>
      </c>
      <c r="Q138" s="4">
        <f t="shared" si="34"/>
        <v>12.46607284582745</v>
      </c>
      <c r="R138" s="4">
        <f t="shared" si="34"/>
        <v>11.773513243281482</v>
      </c>
      <c r="S138" s="4">
        <f t="shared" si="34"/>
        <v>11.153854651529825</v>
      </c>
      <c r="T138" s="4">
        <f t="shared" si="34"/>
        <v>10.59616191895333</v>
      </c>
      <c r="U138" s="4">
        <f t="shared" si="34"/>
        <v>10.091582779955555</v>
      </c>
      <c r="V138" s="4">
        <f t="shared" si="34"/>
        <v>9.632874471775756</v>
      </c>
      <c r="W138" s="4">
        <f t="shared" si="34"/>
        <v>9.214053842568115</v>
      </c>
      <c r="X138" s="4">
        <f t="shared" si="34"/>
        <v>8.830134932461108</v>
      </c>
      <c r="Y138" s="4">
        <f t="shared" si="34"/>
        <v>8.476929535162666</v>
      </c>
      <c r="Z138" s="4">
        <f t="shared" si="34"/>
        <v>8.150893783810256</v>
      </c>
      <c r="AA138" s="4">
        <f t="shared" si="34"/>
        <v>7.84900882885432</v>
      </c>
      <c r="AB138" s="4">
        <f t="shared" si="34"/>
        <v>7.568687084966665</v>
      </c>
      <c r="AC138" s="4">
        <f t="shared" si="34"/>
        <v>7.307697875140229</v>
      </c>
      <c r="AD138" s="4">
        <f t="shared" si="34"/>
        <v>7.064107945968889</v>
      </c>
    </row>
    <row r="139" spans="1:30" ht="12.75">
      <c r="A139" s="9"/>
      <c r="B139" s="20">
        <v>60</v>
      </c>
      <c r="C139" s="33">
        <f t="shared" si="35"/>
        <v>0.7348469228349535</v>
      </c>
      <c r="D139" s="25">
        <f t="shared" si="24"/>
        <v>2781.395602930299</v>
      </c>
      <c r="E139" s="4">
        <f t="shared" si="36"/>
        <v>44.269320695482214</v>
      </c>
      <c r="F139" s="4">
        <f t="shared" si="34"/>
        <v>36.891100579568516</v>
      </c>
      <c r="G139" s="4">
        <f t="shared" si="34"/>
        <v>31.620943353915866</v>
      </c>
      <c r="H139" s="4">
        <f t="shared" si="34"/>
        <v>27.668325434676383</v>
      </c>
      <c r="I139" s="4">
        <f t="shared" si="34"/>
        <v>24.594067053045674</v>
      </c>
      <c r="J139" s="4">
        <f t="shared" si="34"/>
        <v>22.134660347741107</v>
      </c>
      <c r="K139" s="4">
        <f t="shared" si="34"/>
        <v>20.122418497946462</v>
      </c>
      <c r="L139" s="4">
        <f t="shared" si="34"/>
        <v>18.445550289784258</v>
      </c>
      <c r="M139" s="4">
        <f t="shared" si="34"/>
        <v>17.026661805954696</v>
      </c>
      <c r="N139" s="4">
        <f t="shared" si="34"/>
        <v>15.810471676957933</v>
      </c>
      <c r="O139" s="4">
        <f t="shared" si="34"/>
        <v>14.756440231827405</v>
      </c>
      <c r="P139" s="4">
        <f t="shared" si="34"/>
        <v>13.834162717338192</v>
      </c>
      <c r="Q139" s="4">
        <f t="shared" si="34"/>
        <v>13.020388439847709</v>
      </c>
      <c r="R139" s="4">
        <f t="shared" si="34"/>
        <v>12.297033526522837</v>
      </c>
      <c r="S139" s="4">
        <f t="shared" si="34"/>
        <v>11.649821235653215</v>
      </c>
      <c r="T139" s="4">
        <f t="shared" si="34"/>
        <v>11.067330173870554</v>
      </c>
      <c r="U139" s="4">
        <f t="shared" si="34"/>
        <v>10.54031445130529</v>
      </c>
      <c r="V139" s="4">
        <f t="shared" si="34"/>
        <v>10.061209248973231</v>
      </c>
      <c r="W139" s="4">
        <f t="shared" si="34"/>
        <v>9.623765368583088</v>
      </c>
      <c r="X139" s="4">
        <f t="shared" si="34"/>
        <v>9.222775144892129</v>
      </c>
      <c r="Y139" s="4">
        <f t="shared" si="34"/>
        <v>8.853864139096444</v>
      </c>
      <c r="Z139" s="4">
        <f t="shared" si="34"/>
        <v>8.513330902977348</v>
      </c>
      <c r="AA139" s="4">
        <f t="shared" si="34"/>
        <v>8.198022351015226</v>
      </c>
      <c r="AB139" s="4">
        <f t="shared" si="34"/>
        <v>7.9052358384789665</v>
      </c>
      <c r="AC139" s="4">
        <f t="shared" si="34"/>
        <v>7.632641499221071</v>
      </c>
      <c r="AD139" s="4">
        <f t="shared" si="34"/>
        <v>7.378220115913702</v>
      </c>
    </row>
    <row r="140" spans="1:30" ht="12.75">
      <c r="A140" s="9"/>
      <c r="B140" s="20">
        <v>65</v>
      </c>
      <c r="C140" s="33">
        <f t="shared" si="35"/>
        <v>0.7648529270389177</v>
      </c>
      <c r="D140" s="25">
        <f t="shared" si="24"/>
        <v>2894.9683288423034</v>
      </c>
      <c r="E140" s="4">
        <f t="shared" si="36"/>
        <v>46.076969855623865</v>
      </c>
      <c r="F140" s="4">
        <f t="shared" si="34"/>
        <v>38.39747487968655</v>
      </c>
      <c r="G140" s="4">
        <f t="shared" si="34"/>
        <v>32.91212132544561</v>
      </c>
      <c r="H140" s="4">
        <f t="shared" si="34"/>
        <v>28.798106159764917</v>
      </c>
      <c r="I140" s="4">
        <f t="shared" si="34"/>
        <v>25.598316586457702</v>
      </c>
      <c r="J140" s="4">
        <f t="shared" si="34"/>
        <v>23.038484927811933</v>
      </c>
      <c r="K140" s="4">
        <f t="shared" si="34"/>
        <v>20.94407720710176</v>
      </c>
      <c r="L140" s="4">
        <f t="shared" si="34"/>
        <v>19.198737439843274</v>
      </c>
      <c r="M140" s="4">
        <f t="shared" si="34"/>
        <v>17.721911482932253</v>
      </c>
      <c r="N140" s="4">
        <f t="shared" si="34"/>
        <v>16.456060662722805</v>
      </c>
      <c r="O140" s="4">
        <f t="shared" si="34"/>
        <v>15.35898995187462</v>
      </c>
      <c r="P140" s="4">
        <f t="shared" si="34"/>
        <v>14.399053079882458</v>
      </c>
      <c r="Q140" s="4">
        <f t="shared" si="34"/>
        <v>13.55204995753643</v>
      </c>
      <c r="R140" s="4">
        <f t="shared" si="34"/>
        <v>12.799158293228851</v>
      </c>
      <c r="S140" s="4">
        <f t="shared" si="34"/>
        <v>12.12551838305891</v>
      </c>
      <c r="T140" s="4">
        <f t="shared" si="34"/>
        <v>11.519242463905966</v>
      </c>
      <c r="U140" s="4">
        <f t="shared" si="34"/>
        <v>10.970707108481871</v>
      </c>
      <c r="V140" s="4">
        <f t="shared" si="34"/>
        <v>10.47203860355088</v>
      </c>
      <c r="W140" s="4">
        <f t="shared" si="34"/>
        <v>10.016732577309535</v>
      </c>
      <c r="X140" s="4">
        <f t="shared" si="34"/>
        <v>9.599368719921637</v>
      </c>
      <c r="Y140" s="4">
        <f t="shared" si="34"/>
        <v>9.215393971124772</v>
      </c>
      <c r="Z140" s="4">
        <f t="shared" si="34"/>
        <v>8.860955741466126</v>
      </c>
      <c r="AA140" s="4">
        <f t="shared" si="34"/>
        <v>8.532772195485899</v>
      </c>
      <c r="AB140" s="4">
        <f t="shared" si="34"/>
        <v>8.228030331361403</v>
      </c>
      <c r="AC140" s="4">
        <f t="shared" si="34"/>
        <v>7.944305147521355</v>
      </c>
      <c r="AD140" s="4">
        <f t="shared" si="34"/>
        <v>7.67949497593731</v>
      </c>
    </row>
    <row r="141" spans="1:30" ht="12.75">
      <c r="A141" s="9"/>
      <c r="B141" s="20">
        <v>70</v>
      </c>
      <c r="C141" s="33">
        <f t="shared" si="35"/>
        <v>0.7937253933193772</v>
      </c>
      <c r="D141" s="25">
        <f t="shared" si="24"/>
        <v>3004.2506137138425</v>
      </c>
      <c r="E141" s="4">
        <f t="shared" si="36"/>
        <v>47.816331387013484</v>
      </c>
      <c r="F141" s="4">
        <f t="shared" si="34"/>
        <v>39.84694282251123</v>
      </c>
      <c r="G141" s="4">
        <f t="shared" si="34"/>
        <v>34.15452241929534</v>
      </c>
      <c r="H141" s="4">
        <f t="shared" si="34"/>
        <v>29.885207116883425</v>
      </c>
      <c r="I141" s="4">
        <f t="shared" si="34"/>
        <v>26.564628548340824</v>
      </c>
      <c r="J141" s="4">
        <f t="shared" si="34"/>
        <v>23.908165693506742</v>
      </c>
      <c r="K141" s="4">
        <f t="shared" si="34"/>
        <v>21.734696085006128</v>
      </c>
      <c r="L141" s="4">
        <f t="shared" si="34"/>
        <v>19.923471411255615</v>
      </c>
      <c r="M141" s="4">
        <f t="shared" si="34"/>
        <v>18.390896687312875</v>
      </c>
      <c r="N141" s="4">
        <f t="shared" si="34"/>
        <v>17.07726120964767</v>
      </c>
      <c r="O141" s="4">
        <f t="shared" si="34"/>
        <v>15.938777129004494</v>
      </c>
      <c r="P141" s="4">
        <f t="shared" si="34"/>
        <v>14.942603558441713</v>
      </c>
      <c r="Q141" s="4">
        <f t="shared" si="34"/>
        <v>14.063626878533377</v>
      </c>
      <c r="R141" s="4">
        <f t="shared" si="34"/>
        <v>13.282314274170412</v>
      </c>
      <c r="S141" s="4">
        <f t="shared" si="34"/>
        <v>12.583245101845652</v>
      </c>
      <c r="T141" s="4">
        <f t="shared" si="34"/>
        <v>11.954082846753371</v>
      </c>
      <c r="U141" s="4">
        <f t="shared" si="34"/>
        <v>11.38484080643178</v>
      </c>
      <c r="V141" s="4">
        <f t="shared" si="34"/>
        <v>10.867348042503064</v>
      </c>
      <c r="W141" s="4">
        <f t="shared" si="34"/>
        <v>10.394854649350757</v>
      </c>
      <c r="X141" s="4">
        <f t="shared" si="34"/>
        <v>9.961735705627808</v>
      </c>
      <c r="Y141" s="4">
        <f t="shared" si="34"/>
        <v>9.563266277402697</v>
      </c>
      <c r="Z141" s="4">
        <f t="shared" si="34"/>
        <v>9.195448343656437</v>
      </c>
      <c r="AA141" s="4">
        <f t="shared" si="34"/>
        <v>8.854876182780275</v>
      </c>
      <c r="AB141" s="4">
        <f t="shared" si="34"/>
        <v>8.538630604823835</v>
      </c>
      <c r="AC141" s="4">
        <f t="shared" si="34"/>
        <v>8.244195066726462</v>
      </c>
      <c r="AD141" s="4">
        <f t="shared" si="34"/>
        <v>7.969388564502247</v>
      </c>
    </row>
    <row r="142" spans="1:30" ht="12.75">
      <c r="A142" s="9"/>
      <c r="B142" s="20">
        <v>75</v>
      </c>
      <c r="C142" s="33">
        <f t="shared" si="35"/>
        <v>0.8215838362577491</v>
      </c>
      <c r="D142" s="25">
        <f t="shared" si="24"/>
        <v>3109.69482023558</v>
      </c>
      <c r="E142" s="4">
        <f t="shared" si="36"/>
        <v>49.494605196418235</v>
      </c>
      <c r="F142" s="4">
        <f t="shared" si="34"/>
        <v>41.245504330348524</v>
      </c>
      <c r="G142" s="4">
        <f t="shared" si="34"/>
        <v>35.35328942601302</v>
      </c>
      <c r="H142" s="4">
        <f t="shared" si="34"/>
        <v>30.934128247761397</v>
      </c>
      <c r="I142" s="4">
        <f t="shared" si="34"/>
        <v>27.49700288689902</v>
      </c>
      <c r="J142" s="4">
        <f t="shared" si="34"/>
        <v>24.747302598209117</v>
      </c>
      <c r="K142" s="4">
        <f t="shared" si="34"/>
        <v>22.497547816553745</v>
      </c>
      <c r="L142" s="4">
        <f t="shared" si="34"/>
        <v>20.622752165174262</v>
      </c>
      <c r="M142" s="4">
        <f t="shared" si="34"/>
        <v>19.036386614007014</v>
      </c>
      <c r="N142" s="4">
        <f t="shared" si="34"/>
        <v>17.67664471300651</v>
      </c>
      <c r="O142" s="4">
        <f t="shared" si="34"/>
        <v>16.49820173213941</v>
      </c>
      <c r="P142" s="4">
        <f t="shared" si="34"/>
        <v>15.467064123880698</v>
      </c>
      <c r="Q142" s="4">
        <f t="shared" si="34"/>
        <v>14.557236822475952</v>
      </c>
      <c r="R142" s="4">
        <f t="shared" si="34"/>
        <v>13.74850144344951</v>
      </c>
      <c r="S142" s="4">
        <f t="shared" si="34"/>
        <v>13.024896104320588</v>
      </c>
      <c r="T142" s="4">
        <f t="shared" si="34"/>
        <v>12.373651299104559</v>
      </c>
      <c r="U142" s="4">
        <f t="shared" si="34"/>
        <v>11.78442980867101</v>
      </c>
      <c r="V142" s="4">
        <f t="shared" si="34"/>
        <v>11.248773908276872</v>
      </c>
      <c r="W142" s="4">
        <f t="shared" si="34"/>
        <v>10.759696781830051</v>
      </c>
      <c r="X142" s="4">
        <f t="shared" si="34"/>
        <v>10.311376082587131</v>
      </c>
      <c r="Y142" s="4">
        <f t="shared" si="34"/>
        <v>9.898921039283646</v>
      </c>
      <c r="Z142" s="4">
        <f t="shared" si="34"/>
        <v>9.518193307003507</v>
      </c>
      <c r="AA142" s="4">
        <f t="shared" si="34"/>
        <v>9.16566762896634</v>
      </c>
      <c r="AB142" s="4">
        <f t="shared" si="34"/>
        <v>8.838322356503255</v>
      </c>
      <c r="AC142" s="4">
        <f t="shared" si="34"/>
        <v>8.53355262007211</v>
      </c>
      <c r="AD142" s="4">
        <f t="shared" si="34"/>
        <v>8.249100866069705</v>
      </c>
    </row>
    <row r="143" spans="1:30" ht="12.75">
      <c r="A143" s="9"/>
      <c r="B143" s="20">
        <v>80</v>
      </c>
      <c r="C143" s="33">
        <f t="shared" si="35"/>
        <v>0.848528137423857</v>
      </c>
      <c r="D143" s="25">
        <f t="shared" si="24"/>
        <v>3211.6790001492986</v>
      </c>
      <c r="E143" s="4">
        <f t="shared" si="36"/>
        <v>51.11780844075703</v>
      </c>
      <c r="F143" s="4">
        <f t="shared" si="34"/>
        <v>42.59817370063087</v>
      </c>
      <c r="G143" s="4">
        <f t="shared" si="34"/>
        <v>36.51272031482646</v>
      </c>
      <c r="H143" s="4">
        <f t="shared" si="34"/>
        <v>31.94863027547315</v>
      </c>
      <c r="I143" s="4">
        <f t="shared" si="34"/>
        <v>28.398782467087244</v>
      </c>
      <c r="J143" s="4">
        <f t="shared" si="34"/>
        <v>25.558904220378516</v>
      </c>
      <c r="K143" s="4">
        <f t="shared" si="34"/>
        <v>23.235367473071385</v>
      </c>
      <c r="L143" s="4">
        <f t="shared" si="34"/>
        <v>21.299086850315437</v>
      </c>
      <c r="M143" s="4">
        <f t="shared" si="34"/>
        <v>19.660695554137323</v>
      </c>
      <c r="N143" s="4">
        <f t="shared" si="34"/>
        <v>18.25636015741323</v>
      </c>
      <c r="O143" s="4">
        <f t="shared" si="34"/>
        <v>17.039269480252347</v>
      </c>
      <c r="P143" s="4">
        <f t="shared" si="34"/>
        <v>15.974315137736575</v>
      </c>
      <c r="Q143" s="4">
        <f t="shared" si="34"/>
        <v>15.034649541399128</v>
      </c>
      <c r="R143" s="4">
        <f t="shared" si="34"/>
        <v>14.199391233543622</v>
      </c>
      <c r="S143" s="4">
        <f t="shared" si="34"/>
        <v>13.4520548528308</v>
      </c>
      <c r="T143" s="4">
        <f t="shared" si="34"/>
        <v>12.779452110189258</v>
      </c>
      <c r="U143" s="4">
        <f t="shared" si="34"/>
        <v>12.170906771608818</v>
      </c>
      <c r="V143" s="4">
        <f t="shared" si="34"/>
        <v>11.617683736535692</v>
      </c>
      <c r="W143" s="4">
        <f t="shared" si="34"/>
        <v>11.11256705233849</v>
      </c>
      <c r="X143" s="4">
        <f t="shared" si="34"/>
        <v>10.649543425157718</v>
      </c>
      <c r="Y143" s="4">
        <f t="shared" si="34"/>
        <v>10.223561688151408</v>
      </c>
      <c r="Z143" s="4">
        <f t="shared" si="34"/>
        <v>9.830347777068662</v>
      </c>
      <c r="AA143" s="4">
        <f t="shared" si="34"/>
        <v>9.466260822362415</v>
      </c>
      <c r="AB143" s="4">
        <f t="shared" si="34"/>
        <v>9.128180078706615</v>
      </c>
      <c r="AC143" s="4">
        <f t="shared" si="34"/>
        <v>8.813415248406388</v>
      </c>
      <c r="AD143" s="4">
        <f t="shared" si="34"/>
        <v>8.519634740126174</v>
      </c>
    </row>
    <row r="144" spans="1:30" ht="12.75">
      <c r="A144" s="9"/>
      <c r="B144" s="20">
        <v>85</v>
      </c>
      <c r="C144" s="33">
        <f t="shared" si="35"/>
        <v>0.8746427842267951</v>
      </c>
      <c r="D144" s="25">
        <f t="shared" si="24"/>
        <v>3310.5229382984194</v>
      </c>
      <c r="E144" s="4">
        <f t="shared" si="36"/>
        <v>52.691030887832824</v>
      </c>
      <c r="F144" s="4">
        <f t="shared" si="34"/>
        <v>43.90919240652735</v>
      </c>
      <c r="G144" s="4">
        <f t="shared" si="34"/>
        <v>37.6364506341663</v>
      </c>
      <c r="H144" s="4">
        <f t="shared" si="34"/>
        <v>32.931894304895515</v>
      </c>
      <c r="I144" s="4">
        <f t="shared" si="34"/>
        <v>29.272794937684903</v>
      </c>
      <c r="J144" s="4">
        <f t="shared" si="34"/>
        <v>26.345515443916412</v>
      </c>
      <c r="K144" s="4">
        <f t="shared" si="34"/>
        <v>23.950468585378562</v>
      </c>
      <c r="L144" s="4">
        <f t="shared" si="34"/>
        <v>21.954596203263677</v>
      </c>
      <c r="M144" s="4">
        <f t="shared" si="34"/>
        <v>20.265781110704932</v>
      </c>
      <c r="N144" s="4">
        <f t="shared" si="34"/>
        <v>18.81822531708315</v>
      </c>
      <c r="O144" s="4">
        <f t="shared" si="34"/>
        <v>17.56367696261094</v>
      </c>
      <c r="P144" s="4">
        <f t="shared" si="34"/>
        <v>16.465947152447757</v>
      </c>
      <c r="Q144" s="4">
        <f t="shared" si="34"/>
        <v>15.497362025833185</v>
      </c>
      <c r="R144" s="4">
        <f t="shared" si="34"/>
        <v>14.636397468842452</v>
      </c>
      <c r="S144" s="4">
        <f t="shared" si="34"/>
        <v>13.866060759956008</v>
      </c>
      <c r="T144" s="4">
        <f t="shared" si="34"/>
        <v>13.172757721958206</v>
      </c>
      <c r="U144" s="4">
        <f t="shared" si="34"/>
        <v>12.545483544722103</v>
      </c>
      <c r="V144" s="4">
        <f t="shared" si="34"/>
        <v>11.975234292689281</v>
      </c>
      <c r="W144" s="4">
        <f t="shared" si="34"/>
        <v>11.45457193213757</v>
      </c>
      <c r="X144" s="4">
        <f t="shared" si="34"/>
        <v>10.977298101631838</v>
      </c>
      <c r="Y144" s="4">
        <f t="shared" si="34"/>
        <v>10.538206177566567</v>
      </c>
      <c r="Z144" s="4">
        <f t="shared" si="34"/>
        <v>10.132890555352466</v>
      </c>
      <c r="AA144" s="4">
        <f t="shared" si="34"/>
        <v>9.757598312561635</v>
      </c>
      <c r="AB144" s="4">
        <f t="shared" si="34"/>
        <v>9.409112658541575</v>
      </c>
      <c r="AC144" s="4">
        <f t="shared" si="34"/>
        <v>9.084660497902213</v>
      </c>
      <c r="AD144" s="4">
        <f t="shared" si="34"/>
        <v>8.78183848130547</v>
      </c>
    </row>
    <row r="145" spans="1:30" ht="12.75">
      <c r="A145" s="9"/>
      <c r="B145" s="20">
        <v>90</v>
      </c>
      <c r="C145" s="33">
        <f t="shared" si="35"/>
        <v>0.9</v>
      </c>
      <c r="D145" s="25">
        <f t="shared" si="24"/>
        <v>3406.5</v>
      </c>
      <c r="E145" s="4">
        <f t="shared" si="36"/>
        <v>54.218623481781364</v>
      </c>
      <c r="F145" s="4">
        <f t="shared" si="34"/>
        <v>45.1821862348178</v>
      </c>
      <c r="G145" s="4">
        <f t="shared" si="34"/>
        <v>38.727588201272404</v>
      </c>
      <c r="H145" s="4">
        <f t="shared" si="34"/>
        <v>33.88663967611336</v>
      </c>
      <c r="I145" s="4">
        <f t="shared" si="34"/>
        <v>30.121457489878537</v>
      </c>
      <c r="J145" s="4">
        <f t="shared" si="34"/>
        <v>27.109311740890682</v>
      </c>
      <c r="K145" s="4">
        <f t="shared" si="34"/>
        <v>24.644828855355165</v>
      </c>
      <c r="L145" s="4">
        <f t="shared" si="34"/>
        <v>22.5910931174089</v>
      </c>
      <c r="M145" s="4">
        <f t="shared" si="34"/>
        <v>20.853316723762063</v>
      </c>
      <c r="N145" s="4">
        <f t="shared" si="34"/>
        <v>19.363794100636202</v>
      </c>
      <c r="O145" s="4">
        <f t="shared" si="34"/>
        <v>18.07287449392712</v>
      </c>
      <c r="P145" s="4">
        <f t="shared" si="34"/>
        <v>16.94331983805668</v>
      </c>
      <c r="Q145" s="4">
        <f t="shared" si="34"/>
        <v>15.946653965229814</v>
      </c>
      <c r="R145" s="4">
        <f t="shared" si="34"/>
        <v>15.060728744939269</v>
      </c>
      <c r="S145" s="4">
        <f t="shared" si="34"/>
        <v>14.268058810995097</v>
      </c>
      <c r="T145" s="4">
        <f t="shared" si="34"/>
        <v>13.554655870445341</v>
      </c>
      <c r="U145" s="4">
        <f t="shared" si="34"/>
        <v>12.909196067090802</v>
      </c>
      <c r="V145" s="4">
        <f t="shared" si="34"/>
        <v>12.322414427677582</v>
      </c>
      <c r="W145" s="4">
        <f t="shared" si="34"/>
        <v>11.786657278648125</v>
      </c>
      <c r="X145" s="4">
        <f t="shared" si="34"/>
        <v>11.29554655870445</v>
      </c>
      <c r="Y145" s="4">
        <f t="shared" si="34"/>
        <v>10.843724696356274</v>
      </c>
      <c r="Z145" s="4">
        <f>$D145*1.2/Z$3/3.785/2.47*0.62</f>
        <v>10.426658361881032</v>
      </c>
      <c r="AA145" s="4">
        <f>$D145*1.2/AA$3/3.785/2.47*0.62</f>
        <v>10.040485829959511</v>
      </c>
      <c r="AB145" s="4">
        <f>$D145*1.2/AB$3/3.785/2.47*0.62</f>
        <v>9.681897050318101</v>
      </c>
      <c r="AC145" s="4">
        <f>$D145*1.2/AC$3/3.785/2.47*0.62</f>
        <v>9.348038531341615</v>
      </c>
      <c r="AD145" s="4">
        <f>$D145*1.2/AD$3/3.785/2.47*0.62</f>
        <v>9.03643724696356</v>
      </c>
    </row>
    <row r="146" spans="1:30" ht="12.75">
      <c r="A146" s="9"/>
      <c r="B146" s="20">
        <v>95</v>
      </c>
      <c r="C146" s="33">
        <f t="shared" si="35"/>
        <v>0.9246621004453465</v>
      </c>
      <c r="D146" s="25">
        <f t="shared" si="24"/>
        <v>3499.846050185636</v>
      </c>
      <c r="E146" s="4">
        <f t="shared" si="36"/>
        <v>55.70434030213259</v>
      </c>
      <c r="F146" s="4">
        <f t="shared" si="36"/>
        <v>46.42028358511049</v>
      </c>
      <c r="G146" s="4">
        <f t="shared" si="36"/>
        <v>39.788814501523284</v>
      </c>
      <c r="H146" s="4">
        <f t="shared" si="36"/>
        <v>34.81521268883287</v>
      </c>
      <c r="I146" s="4">
        <f t="shared" si="36"/>
        <v>30.946855723406998</v>
      </c>
      <c r="J146" s="4">
        <f t="shared" si="36"/>
        <v>27.852170151066296</v>
      </c>
      <c r="K146" s="4">
        <f t="shared" si="36"/>
        <v>25.320154682787546</v>
      </c>
      <c r="L146" s="4">
        <f t="shared" si="36"/>
        <v>23.210141792555245</v>
      </c>
      <c r="M146" s="4">
        <f t="shared" si="36"/>
        <v>21.424746270050996</v>
      </c>
      <c r="N146" s="4">
        <f t="shared" si="36"/>
        <v>19.894407250761642</v>
      </c>
      <c r="O146" s="4">
        <f t="shared" si="36"/>
        <v>18.568113434044196</v>
      </c>
      <c r="P146" s="4">
        <f t="shared" si="36"/>
        <v>17.407606344416436</v>
      </c>
      <c r="Q146" s="4">
        <f t="shared" si="36"/>
        <v>16.383629500627233</v>
      </c>
      <c r="R146" s="4">
        <f t="shared" si="36"/>
        <v>15.473427861703499</v>
      </c>
      <c r="S146" s="4">
        <f t="shared" si="36"/>
        <v>14.659036921613842</v>
      </c>
      <c r="T146" s="4">
        <f t="shared" si="36"/>
        <v>13.926085075533148</v>
      </c>
      <c r="U146" s="4">
        <f aca="true" t="shared" si="37" ref="U146:AD152">$D146*1.2/U$3/3.785/2.47*0.62</f>
        <v>13.262938167174427</v>
      </c>
      <c r="V146" s="4">
        <f t="shared" si="37"/>
        <v>12.660077341393773</v>
      </c>
      <c r="W146" s="4">
        <f t="shared" si="37"/>
        <v>12.109639196115781</v>
      </c>
      <c r="X146" s="4">
        <f t="shared" si="37"/>
        <v>11.605070896277622</v>
      </c>
      <c r="Y146" s="4">
        <f t="shared" si="37"/>
        <v>11.14086806042652</v>
      </c>
      <c r="Z146" s="4">
        <f t="shared" si="37"/>
        <v>10.712373135025498</v>
      </c>
      <c r="AA146" s="4">
        <f t="shared" si="37"/>
        <v>10.315618574469</v>
      </c>
      <c r="AB146" s="4">
        <f t="shared" si="37"/>
        <v>9.947203625380821</v>
      </c>
      <c r="AC146" s="4">
        <f t="shared" si="37"/>
        <v>9.604196603815963</v>
      </c>
      <c r="AD146" s="4">
        <f t="shared" si="37"/>
        <v>9.284056717022098</v>
      </c>
    </row>
    <row r="147" spans="1:30" ht="12.75">
      <c r="A147" s="18"/>
      <c r="B147" s="22">
        <v>100</v>
      </c>
      <c r="C147" s="35">
        <f t="shared" si="35"/>
        <v>0.9486832980505138</v>
      </c>
      <c r="D147" s="27">
        <f t="shared" si="24"/>
        <v>3590.7662831211946</v>
      </c>
      <c r="E147" s="17">
        <f t="shared" si="36"/>
        <v>57.151447267172635</v>
      </c>
      <c r="F147" s="17">
        <f t="shared" si="36"/>
        <v>47.6262060559772</v>
      </c>
      <c r="G147" s="17">
        <f t="shared" si="36"/>
        <v>40.822462333694745</v>
      </c>
      <c r="H147" s="17">
        <f t="shared" si="36"/>
        <v>35.7196545419829</v>
      </c>
      <c r="I147" s="17">
        <f t="shared" si="36"/>
        <v>31.750804037318133</v>
      </c>
      <c r="J147" s="17">
        <f t="shared" si="36"/>
        <v>28.575723633586318</v>
      </c>
      <c r="K147" s="17">
        <f t="shared" si="36"/>
        <v>25.97793057598756</v>
      </c>
      <c r="L147" s="17">
        <f t="shared" si="36"/>
        <v>23.8131030279886</v>
      </c>
      <c r="M147" s="17">
        <f t="shared" si="36"/>
        <v>21.981325871989476</v>
      </c>
      <c r="N147" s="17">
        <f t="shared" si="36"/>
        <v>20.411231166847372</v>
      </c>
      <c r="O147" s="17">
        <f t="shared" si="36"/>
        <v>19.050482422390882</v>
      </c>
      <c r="P147" s="17">
        <f t="shared" si="36"/>
        <v>17.85982727099145</v>
      </c>
      <c r="Q147" s="17">
        <f t="shared" si="36"/>
        <v>16.809249196227245</v>
      </c>
      <c r="R147" s="17">
        <f t="shared" si="36"/>
        <v>15.875402018659067</v>
      </c>
      <c r="S147" s="17">
        <f t="shared" si="36"/>
        <v>15.039854543992801</v>
      </c>
      <c r="T147" s="17">
        <f t="shared" si="36"/>
        <v>14.287861816793159</v>
      </c>
      <c r="U147" s="17">
        <f t="shared" si="37"/>
        <v>13.607487444564915</v>
      </c>
      <c r="V147" s="17">
        <f t="shared" si="37"/>
        <v>12.98896528799378</v>
      </c>
      <c r="W147" s="17">
        <f t="shared" si="37"/>
        <v>12.424227666776659</v>
      </c>
      <c r="X147" s="17">
        <f t="shared" si="37"/>
        <v>11.9065515139943</v>
      </c>
      <c r="Y147" s="17">
        <f t="shared" si="37"/>
        <v>11.43028945343453</v>
      </c>
      <c r="Z147" s="17">
        <f t="shared" si="37"/>
        <v>10.990662935994738</v>
      </c>
      <c r="AA147" s="17">
        <f t="shared" si="37"/>
        <v>10.58360134577271</v>
      </c>
      <c r="AB147" s="17">
        <f t="shared" si="37"/>
        <v>10.205615583423686</v>
      </c>
      <c r="AC147" s="17">
        <f t="shared" si="37"/>
        <v>9.853697804684938</v>
      </c>
      <c r="AD147" s="17">
        <f t="shared" si="37"/>
        <v>9.525241211195441</v>
      </c>
    </row>
    <row r="148" spans="1:30" ht="12.75">
      <c r="A148" s="9">
        <v>8008</v>
      </c>
      <c r="B148" s="20">
        <v>15</v>
      </c>
      <c r="C148" s="33">
        <f>(B148/40*C$153^2)^0.5</f>
        <v>0.48989794855663565</v>
      </c>
      <c r="D148" s="25">
        <f t="shared" si="24"/>
        <v>1854.263735286866</v>
      </c>
      <c r="E148" s="4">
        <f t="shared" si="36"/>
        <v>29.51288046365481</v>
      </c>
      <c r="F148" s="4">
        <f t="shared" si="36"/>
        <v>24.594067053045674</v>
      </c>
      <c r="G148" s="4">
        <f t="shared" si="36"/>
        <v>21.08062890261058</v>
      </c>
      <c r="H148" s="4">
        <f t="shared" si="36"/>
        <v>18.445550289784258</v>
      </c>
      <c r="I148" s="4">
        <f t="shared" si="36"/>
        <v>16.39604470203045</v>
      </c>
      <c r="J148" s="4">
        <f t="shared" si="36"/>
        <v>14.756440231827405</v>
      </c>
      <c r="K148" s="4">
        <f t="shared" si="36"/>
        <v>13.41494566529764</v>
      </c>
      <c r="L148" s="4">
        <f t="shared" si="36"/>
        <v>12.297033526522837</v>
      </c>
      <c r="M148" s="4">
        <f t="shared" si="36"/>
        <v>11.351107870636467</v>
      </c>
      <c r="N148" s="4">
        <f t="shared" si="36"/>
        <v>10.54031445130529</v>
      </c>
      <c r="O148" s="4">
        <f t="shared" si="36"/>
        <v>9.83762682121827</v>
      </c>
      <c r="P148" s="4">
        <f t="shared" si="36"/>
        <v>9.222775144892129</v>
      </c>
      <c r="Q148" s="4">
        <f t="shared" si="36"/>
        <v>8.680258959898472</v>
      </c>
      <c r="R148" s="4">
        <f t="shared" si="36"/>
        <v>8.198022351015226</v>
      </c>
      <c r="S148" s="4">
        <f t="shared" si="36"/>
        <v>7.7665474904354745</v>
      </c>
      <c r="T148" s="4">
        <f t="shared" si="36"/>
        <v>7.378220115913702</v>
      </c>
      <c r="U148" s="4">
        <f t="shared" si="37"/>
        <v>7.026876300870192</v>
      </c>
      <c r="V148" s="4">
        <f t="shared" si="37"/>
        <v>6.70747283264882</v>
      </c>
      <c r="W148" s="4">
        <f t="shared" si="37"/>
        <v>6.415843579055393</v>
      </c>
      <c r="X148" s="4">
        <f t="shared" si="37"/>
        <v>6.148516763261418</v>
      </c>
      <c r="Y148" s="4">
        <f t="shared" si="37"/>
        <v>5.902576092730962</v>
      </c>
      <c r="Z148" s="4">
        <f t="shared" si="37"/>
        <v>5.675553935318233</v>
      </c>
      <c r="AA148" s="4">
        <f t="shared" si="37"/>
        <v>5.465348234010149</v>
      </c>
      <c r="AB148" s="4">
        <f t="shared" si="37"/>
        <v>5.270157225652645</v>
      </c>
      <c r="AC148" s="4">
        <f t="shared" si="37"/>
        <v>5.088427666147382</v>
      </c>
      <c r="AD148" s="4">
        <f t="shared" si="37"/>
        <v>4.918813410609135</v>
      </c>
    </row>
    <row r="149" spans="1:30" ht="12.75">
      <c r="A149" s="9"/>
      <c r="B149" s="20">
        <v>20</v>
      </c>
      <c r="C149" s="33">
        <f>(B149/40*C$153^2)^0.5</f>
        <v>0.5656854249492381</v>
      </c>
      <c r="D149" s="25">
        <f t="shared" si="24"/>
        <v>2141.1193334328664</v>
      </c>
      <c r="E149" s="4">
        <f t="shared" si="36"/>
        <v>34.0785389605047</v>
      </c>
      <c r="F149" s="4">
        <f t="shared" si="36"/>
        <v>28.398782467087255</v>
      </c>
      <c r="G149" s="4">
        <f t="shared" si="36"/>
        <v>24.341813543217647</v>
      </c>
      <c r="H149" s="4">
        <f t="shared" si="36"/>
        <v>21.299086850315444</v>
      </c>
      <c r="I149" s="4">
        <f t="shared" si="36"/>
        <v>18.932521644724837</v>
      </c>
      <c r="J149" s="4">
        <f t="shared" si="36"/>
        <v>17.03926948025235</v>
      </c>
      <c r="K149" s="4">
        <f t="shared" si="36"/>
        <v>15.490244982047596</v>
      </c>
      <c r="L149" s="4">
        <f t="shared" si="36"/>
        <v>14.199391233543627</v>
      </c>
      <c r="M149" s="4">
        <f t="shared" si="36"/>
        <v>13.107130369424887</v>
      </c>
      <c r="N149" s="4">
        <f t="shared" si="36"/>
        <v>12.170906771608824</v>
      </c>
      <c r="O149" s="4">
        <f t="shared" si="36"/>
        <v>11.359512986834902</v>
      </c>
      <c r="P149" s="4">
        <f t="shared" si="36"/>
        <v>10.649543425157722</v>
      </c>
      <c r="Q149" s="4">
        <f t="shared" si="36"/>
        <v>10.023099694266088</v>
      </c>
      <c r="R149" s="4">
        <f t="shared" si="36"/>
        <v>9.466260822362418</v>
      </c>
      <c r="S149" s="4">
        <f t="shared" si="36"/>
        <v>8.96803656855387</v>
      </c>
      <c r="T149" s="4">
        <f t="shared" si="36"/>
        <v>8.519634740126175</v>
      </c>
      <c r="U149" s="4">
        <f t="shared" si="37"/>
        <v>8.113937847739217</v>
      </c>
      <c r="V149" s="4">
        <f t="shared" si="37"/>
        <v>7.745122491023798</v>
      </c>
      <c r="W149" s="4">
        <f t="shared" si="37"/>
        <v>7.408378034892327</v>
      </c>
      <c r="X149" s="4">
        <f t="shared" si="37"/>
        <v>7.099695616771814</v>
      </c>
      <c r="Y149" s="4">
        <f t="shared" si="37"/>
        <v>6.81570779210094</v>
      </c>
      <c r="Z149" s="4">
        <f t="shared" si="37"/>
        <v>6.553565184712443</v>
      </c>
      <c r="AA149" s="4">
        <f t="shared" si="37"/>
        <v>6.310840548241612</v>
      </c>
      <c r="AB149" s="4">
        <f t="shared" si="37"/>
        <v>6.085453385804412</v>
      </c>
      <c r="AC149" s="4">
        <f t="shared" si="37"/>
        <v>5.875610165604258</v>
      </c>
      <c r="AD149" s="4">
        <f t="shared" si="37"/>
        <v>5.679756493417451</v>
      </c>
    </row>
    <row r="150" spans="1:30" ht="12.75">
      <c r="A150" s="9"/>
      <c r="B150" s="20">
        <v>25</v>
      </c>
      <c r="C150" s="33">
        <f>(B150/40*C$153^2)^0.5</f>
        <v>0.6324555320336759</v>
      </c>
      <c r="D150" s="25">
        <f t="shared" si="24"/>
        <v>2393.8441887474632</v>
      </c>
      <c r="E150" s="4">
        <f t="shared" si="36"/>
        <v>38.100964844781764</v>
      </c>
      <c r="F150" s="4">
        <f t="shared" si="36"/>
        <v>31.750804037318133</v>
      </c>
      <c r="G150" s="4">
        <f t="shared" si="36"/>
        <v>27.21497488912983</v>
      </c>
      <c r="H150" s="4">
        <f t="shared" si="36"/>
        <v>23.8131030279886</v>
      </c>
      <c r="I150" s="4">
        <f t="shared" si="36"/>
        <v>21.167202691545427</v>
      </c>
      <c r="J150" s="4">
        <f t="shared" si="36"/>
        <v>19.050482422390882</v>
      </c>
      <c r="K150" s="4">
        <f t="shared" si="36"/>
        <v>17.318620383991707</v>
      </c>
      <c r="L150" s="4">
        <f t="shared" si="36"/>
        <v>15.875402018659067</v>
      </c>
      <c r="M150" s="4">
        <f t="shared" si="36"/>
        <v>14.654217247992987</v>
      </c>
      <c r="N150" s="4">
        <f t="shared" si="36"/>
        <v>13.607487444564915</v>
      </c>
      <c r="O150" s="4">
        <f t="shared" si="36"/>
        <v>12.700321614927255</v>
      </c>
      <c r="P150" s="4">
        <f t="shared" si="36"/>
        <v>11.9065515139943</v>
      </c>
      <c r="Q150" s="4">
        <f t="shared" si="36"/>
        <v>11.206166130818165</v>
      </c>
      <c r="R150" s="4">
        <f t="shared" si="36"/>
        <v>10.583601345772713</v>
      </c>
      <c r="S150" s="4">
        <f t="shared" si="36"/>
        <v>10.0265696959952</v>
      </c>
      <c r="T150" s="4">
        <f t="shared" si="36"/>
        <v>9.525241211195441</v>
      </c>
      <c r="U150" s="4">
        <f t="shared" si="37"/>
        <v>9.07165829637661</v>
      </c>
      <c r="V150" s="4">
        <f t="shared" si="37"/>
        <v>8.659310191995854</v>
      </c>
      <c r="W150" s="4">
        <f t="shared" si="37"/>
        <v>8.282818444517774</v>
      </c>
      <c r="X150" s="4">
        <f t="shared" si="37"/>
        <v>7.937701009329533</v>
      </c>
      <c r="Y150" s="4">
        <f t="shared" si="37"/>
        <v>7.620192968956353</v>
      </c>
      <c r="Z150" s="4">
        <f t="shared" si="37"/>
        <v>7.3271086239964935</v>
      </c>
      <c r="AA150" s="4">
        <f t="shared" si="37"/>
        <v>7.055734230515142</v>
      </c>
      <c r="AB150" s="4">
        <f t="shared" si="37"/>
        <v>6.803743722282458</v>
      </c>
      <c r="AC150" s="4">
        <f t="shared" si="37"/>
        <v>6.56913186978996</v>
      </c>
      <c r="AD150" s="4">
        <f t="shared" si="37"/>
        <v>6.350160807463627</v>
      </c>
    </row>
    <row r="151" spans="1:30" ht="12.75">
      <c r="A151" s="9"/>
      <c r="B151" s="20">
        <v>30</v>
      </c>
      <c r="C151" s="33">
        <f>(B151/40*C$153^2)^0.5</f>
        <v>0.692820323027551</v>
      </c>
      <c r="D151" s="25">
        <f t="shared" si="24"/>
        <v>2622.3249226592807</v>
      </c>
      <c r="E151" s="4">
        <f t="shared" si="36"/>
        <v>41.73751581639659</v>
      </c>
      <c r="F151" s="4">
        <f t="shared" si="36"/>
        <v>34.78126318033049</v>
      </c>
      <c r="G151" s="4">
        <f t="shared" si="36"/>
        <v>29.812511297426134</v>
      </c>
      <c r="H151" s="4">
        <f t="shared" si="36"/>
        <v>26.085947385247866</v>
      </c>
      <c r="I151" s="4">
        <f t="shared" si="36"/>
        <v>23.187508786886994</v>
      </c>
      <c r="J151" s="4">
        <f t="shared" si="36"/>
        <v>20.868757908198294</v>
      </c>
      <c r="K151" s="4">
        <f t="shared" si="36"/>
        <v>18.971598098362083</v>
      </c>
      <c r="L151" s="4">
        <f t="shared" si="36"/>
        <v>17.390631590165246</v>
      </c>
      <c r="M151" s="4">
        <f t="shared" si="36"/>
        <v>16.05289069861407</v>
      </c>
      <c r="N151" s="4">
        <f t="shared" si="36"/>
        <v>14.906255648713067</v>
      </c>
      <c r="O151" s="4">
        <f t="shared" si="36"/>
        <v>13.912505272132195</v>
      </c>
      <c r="P151" s="4">
        <f t="shared" si="36"/>
        <v>13.042973692623933</v>
      </c>
      <c r="Q151" s="4">
        <f t="shared" si="36"/>
        <v>12.275739945998998</v>
      </c>
      <c r="R151" s="4">
        <f t="shared" si="36"/>
        <v>11.593754393443497</v>
      </c>
      <c r="S151" s="4">
        <f t="shared" si="36"/>
        <v>10.983556793788576</v>
      </c>
      <c r="T151" s="4">
        <f t="shared" si="36"/>
        <v>10.434378954099147</v>
      </c>
      <c r="U151" s="4">
        <f t="shared" si="37"/>
        <v>9.937503765808712</v>
      </c>
      <c r="V151" s="4">
        <f t="shared" si="37"/>
        <v>9.485799049181042</v>
      </c>
      <c r="W151" s="4">
        <f t="shared" si="37"/>
        <v>9.073373003564475</v>
      </c>
      <c r="X151" s="4">
        <f t="shared" si="37"/>
        <v>8.695315795082623</v>
      </c>
      <c r="Y151" s="4">
        <f t="shared" si="37"/>
        <v>8.347503163279319</v>
      </c>
      <c r="Z151" s="4">
        <f t="shared" si="37"/>
        <v>8.026445349307036</v>
      </c>
      <c r="AA151" s="4">
        <f t="shared" si="37"/>
        <v>7.729169595628997</v>
      </c>
      <c r="AB151" s="4">
        <f t="shared" si="37"/>
        <v>7.4531278243565335</v>
      </c>
      <c r="AC151" s="4">
        <f t="shared" si="37"/>
        <v>7.196123416620101</v>
      </c>
      <c r="AD151" s="4">
        <f t="shared" si="37"/>
        <v>6.956252636066098</v>
      </c>
    </row>
    <row r="152" spans="1:30" ht="12.75">
      <c r="A152" s="9"/>
      <c r="B152" s="20">
        <v>35</v>
      </c>
      <c r="C152" s="33">
        <f>(B152/40*C$153^2)^0.5</f>
        <v>0.7483314773547883</v>
      </c>
      <c r="D152" s="25">
        <f t="shared" si="24"/>
        <v>2832.4346417878737</v>
      </c>
      <c r="E152" s="4">
        <f t="shared" si="36"/>
        <v>45.081669566960514</v>
      </c>
      <c r="F152" s="4">
        <f t="shared" si="36"/>
        <v>37.568057972467095</v>
      </c>
      <c r="G152" s="4">
        <f t="shared" si="36"/>
        <v>32.201192547828946</v>
      </c>
      <c r="H152" s="4">
        <f t="shared" si="36"/>
        <v>28.176043479350323</v>
      </c>
      <c r="I152" s="4">
        <f t="shared" si="36"/>
        <v>25.045371981644735</v>
      </c>
      <c r="J152" s="4">
        <f t="shared" si="36"/>
        <v>22.540834783480257</v>
      </c>
      <c r="K152" s="4">
        <f t="shared" si="36"/>
        <v>20.491667984982055</v>
      </c>
      <c r="L152" s="4">
        <f t="shared" si="36"/>
        <v>18.784028986233547</v>
      </c>
      <c r="M152" s="4">
        <f t="shared" si="36"/>
        <v>17.3391036796002</v>
      </c>
      <c r="N152" s="4">
        <f t="shared" si="36"/>
        <v>16.100596273914473</v>
      </c>
      <c r="O152" s="4">
        <f t="shared" si="36"/>
        <v>15.02722318898684</v>
      </c>
      <c r="P152" s="4">
        <f t="shared" si="36"/>
        <v>14.088021739675161</v>
      </c>
      <c r="Q152" s="4">
        <f t="shared" si="36"/>
        <v>13.259314578517799</v>
      </c>
      <c r="R152" s="4">
        <f t="shared" si="36"/>
        <v>12.522685990822367</v>
      </c>
      <c r="S152" s="4">
        <f t="shared" si="36"/>
        <v>11.863597254463295</v>
      </c>
      <c r="T152" s="4">
        <f t="shared" si="36"/>
        <v>11.270417391740128</v>
      </c>
      <c r="U152" s="4">
        <f t="shared" si="37"/>
        <v>10.733730849276313</v>
      </c>
      <c r="V152" s="4">
        <f t="shared" si="37"/>
        <v>10.245833992491027</v>
      </c>
      <c r="W152" s="4">
        <f t="shared" si="37"/>
        <v>9.800362949339243</v>
      </c>
      <c r="X152" s="4">
        <f t="shared" si="37"/>
        <v>9.392014493116774</v>
      </c>
      <c r="Y152" s="4">
        <f t="shared" si="37"/>
        <v>9.016333913392105</v>
      </c>
      <c r="Z152" s="4">
        <f t="shared" si="37"/>
        <v>8.6695518398001</v>
      </c>
      <c r="AA152" s="4">
        <f t="shared" si="37"/>
        <v>8.348457327214911</v>
      </c>
      <c r="AB152" s="4">
        <f t="shared" si="37"/>
        <v>8.050298136957236</v>
      </c>
      <c r="AC152" s="4">
        <f t="shared" si="37"/>
        <v>7.772701649475951</v>
      </c>
      <c r="AD152" s="4">
        <f t="shared" si="37"/>
        <v>7.51361159449342</v>
      </c>
    </row>
    <row r="153" spans="1:30" ht="12.75">
      <c r="A153" s="9"/>
      <c r="B153" s="21">
        <f>40*C153^2/C$153^2</f>
        <v>40</v>
      </c>
      <c r="C153" s="34">
        <v>0.8</v>
      </c>
      <c r="D153" s="26">
        <f t="shared" si="24"/>
        <v>3028</v>
      </c>
      <c r="E153" s="12">
        <f>$D153*1.2/E$3/3.785/2.47*0.62</f>
        <v>48.19433198380566</v>
      </c>
      <c r="F153" s="12">
        <f aca="true" t="shared" si="38" ref="F153:AD163">$D153*1.2/F$3/3.785/2.47*0.62</f>
        <v>40.16194331983806</v>
      </c>
      <c r="G153" s="12">
        <f t="shared" si="38"/>
        <v>34.424522845575474</v>
      </c>
      <c r="H153" s="12">
        <f t="shared" si="38"/>
        <v>30.121457489878537</v>
      </c>
      <c r="I153" s="12">
        <f t="shared" si="38"/>
        <v>26.774628879892035</v>
      </c>
      <c r="J153" s="12">
        <f t="shared" si="38"/>
        <v>24.09716599190283</v>
      </c>
      <c r="K153" s="12">
        <f t="shared" si="38"/>
        <v>21.906514538093482</v>
      </c>
      <c r="L153" s="12">
        <f t="shared" si="38"/>
        <v>20.08097165991903</v>
      </c>
      <c r="M153" s="12">
        <f t="shared" si="38"/>
        <v>18.536281532232948</v>
      </c>
      <c r="N153" s="12">
        <f t="shared" si="38"/>
        <v>17.212261422787737</v>
      </c>
      <c r="O153" s="12">
        <f t="shared" si="38"/>
        <v>16.06477732793522</v>
      </c>
      <c r="P153" s="12">
        <f t="shared" si="38"/>
        <v>15.060728744939269</v>
      </c>
      <c r="Q153" s="12">
        <f t="shared" si="38"/>
        <v>14.174803524648725</v>
      </c>
      <c r="R153" s="12">
        <f t="shared" si="38"/>
        <v>13.387314439946017</v>
      </c>
      <c r="S153" s="12">
        <f t="shared" si="38"/>
        <v>12.682718943106753</v>
      </c>
      <c r="T153" s="12">
        <f t="shared" si="38"/>
        <v>12.048582995951415</v>
      </c>
      <c r="U153" s="12">
        <f t="shared" si="38"/>
        <v>11.474840948525157</v>
      </c>
      <c r="V153" s="12">
        <f t="shared" si="38"/>
        <v>10.953257269046741</v>
      </c>
      <c r="W153" s="12">
        <f t="shared" si="38"/>
        <v>10.477028692131666</v>
      </c>
      <c r="X153" s="12">
        <f t="shared" si="38"/>
        <v>10.040485829959515</v>
      </c>
      <c r="Y153" s="12">
        <f t="shared" si="38"/>
        <v>9.638866396761133</v>
      </c>
      <c r="Z153" s="12">
        <f t="shared" si="38"/>
        <v>9.268140766116474</v>
      </c>
      <c r="AA153" s="12">
        <f t="shared" si="38"/>
        <v>8.924876293297345</v>
      </c>
      <c r="AB153" s="12">
        <f t="shared" si="38"/>
        <v>8.606130711393869</v>
      </c>
      <c r="AC153" s="12">
        <f t="shared" si="38"/>
        <v>8.309367583414769</v>
      </c>
      <c r="AD153" s="12">
        <f t="shared" si="38"/>
        <v>8.03238866396761</v>
      </c>
    </row>
    <row r="154" spans="1:30" ht="12.75">
      <c r="A154" s="9"/>
      <c r="B154" s="20">
        <v>45</v>
      </c>
      <c r="C154" s="33">
        <f aca="true" t="shared" si="39" ref="C154:C165">(B154/40*C$153^2)^0.5</f>
        <v>0.8485281374238571</v>
      </c>
      <c r="D154" s="25">
        <f t="shared" si="24"/>
        <v>3211.679000149299</v>
      </c>
      <c r="E154" s="4">
        <f>$D154*1.2/E$3/3.785/2.47*0.62</f>
        <v>51.11780844075705</v>
      </c>
      <c r="F154" s="4">
        <f t="shared" si="38"/>
        <v>42.59817370063088</v>
      </c>
      <c r="G154" s="4">
        <f t="shared" si="38"/>
        <v>36.51272031482646</v>
      </c>
      <c r="H154" s="4">
        <f t="shared" si="38"/>
        <v>31.948630275473157</v>
      </c>
      <c r="I154" s="4">
        <f t="shared" si="38"/>
        <v>28.398782467087248</v>
      </c>
      <c r="J154" s="4">
        <f t="shared" si="38"/>
        <v>25.558904220378526</v>
      </c>
      <c r="K154" s="4">
        <f t="shared" si="38"/>
        <v>23.235367473071385</v>
      </c>
      <c r="L154" s="4">
        <f t="shared" si="38"/>
        <v>21.29908685031544</v>
      </c>
      <c r="M154" s="4">
        <f t="shared" si="38"/>
        <v>19.660695554137327</v>
      </c>
      <c r="N154" s="4">
        <f t="shared" si="38"/>
        <v>18.25636015741323</v>
      </c>
      <c r="O154" s="4">
        <f t="shared" si="38"/>
        <v>17.039269480252347</v>
      </c>
      <c r="P154" s="4">
        <f t="shared" si="38"/>
        <v>15.974315137736578</v>
      </c>
      <c r="Q154" s="4">
        <f t="shared" si="38"/>
        <v>15.034649541399132</v>
      </c>
      <c r="R154" s="4">
        <f t="shared" si="38"/>
        <v>14.199391233543624</v>
      </c>
      <c r="S154" s="4">
        <f t="shared" si="38"/>
        <v>13.452054852830804</v>
      </c>
      <c r="T154" s="4">
        <f t="shared" si="38"/>
        <v>12.779452110189263</v>
      </c>
      <c r="U154" s="4">
        <f t="shared" si="38"/>
        <v>12.170906771608822</v>
      </c>
      <c r="V154" s="4">
        <f t="shared" si="38"/>
        <v>11.617683736535692</v>
      </c>
      <c r="W154" s="4">
        <f t="shared" si="38"/>
        <v>11.11256705233849</v>
      </c>
      <c r="X154" s="4">
        <f t="shared" si="38"/>
        <v>10.64954342515772</v>
      </c>
      <c r="Y154" s="4">
        <f t="shared" si="38"/>
        <v>10.22356168815141</v>
      </c>
      <c r="Z154" s="4">
        <f t="shared" si="38"/>
        <v>9.830347777068663</v>
      </c>
      <c r="AA154" s="4">
        <f t="shared" si="38"/>
        <v>9.466260822362415</v>
      </c>
      <c r="AB154" s="4">
        <f t="shared" si="38"/>
        <v>9.128180078706615</v>
      </c>
      <c r="AC154" s="4">
        <f t="shared" si="38"/>
        <v>8.813415248406388</v>
      </c>
      <c r="AD154" s="4">
        <f t="shared" si="38"/>
        <v>8.519634740126174</v>
      </c>
    </row>
    <row r="155" spans="1:30" ht="12.75">
      <c r="A155" s="9"/>
      <c r="B155" s="20">
        <v>50</v>
      </c>
      <c r="C155" s="33">
        <f t="shared" si="39"/>
        <v>0.894427190999916</v>
      </c>
      <c r="D155" s="25">
        <f aca="true" t="shared" si="40" ref="D155:D172">C155*3785</f>
        <v>3385.406917934682</v>
      </c>
      <c r="E155" s="4">
        <f aca="true" t="shared" si="41" ref="E155:T170">$D155*1.2/E$3/3.785/2.47*0.62</f>
        <v>53.88290122299088</v>
      </c>
      <c r="F155" s="4">
        <f t="shared" si="41"/>
        <v>44.90241768582573</v>
      </c>
      <c r="G155" s="4">
        <f t="shared" si="41"/>
        <v>38.48778658785063</v>
      </c>
      <c r="H155" s="4">
        <f t="shared" si="41"/>
        <v>33.6768132643693</v>
      </c>
      <c r="I155" s="4">
        <f t="shared" si="41"/>
        <v>29.934945123883825</v>
      </c>
      <c r="J155" s="4">
        <f t="shared" si="41"/>
        <v>26.94145061149544</v>
      </c>
      <c r="K155" s="4">
        <f t="shared" si="41"/>
        <v>24.49222782863222</v>
      </c>
      <c r="L155" s="4">
        <f t="shared" si="41"/>
        <v>22.451208842912866</v>
      </c>
      <c r="M155" s="4">
        <f t="shared" si="41"/>
        <v>20.724192778073416</v>
      </c>
      <c r="N155" s="4">
        <f t="shared" si="41"/>
        <v>19.243893293925314</v>
      </c>
      <c r="O155" s="4">
        <f t="shared" si="41"/>
        <v>17.960967074330295</v>
      </c>
      <c r="P155" s="4">
        <f t="shared" si="41"/>
        <v>16.83840663218465</v>
      </c>
      <c r="Q155" s="4">
        <f t="shared" si="41"/>
        <v>15.847912124409081</v>
      </c>
      <c r="R155" s="4">
        <f t="shared" si="41"/>
        <v>14.967472561941912</v>
      </c>
      <c r="S155" s="4">
        <f t="shared" si="41"/>
        <v>14.179710848155498</v>
      </c>
      <c r="T155" s="4">
        <f t="shared" si="41"/>
        <v>13.47072530574772</v>
      </c>
      <c r="U155" s="4">
        <f t="shared" si="38"/>
        <v>12.82926219595021</v>
      </c>
      <c r="V155" s="4">
        <f t="shared" si="38"/>
        <v>12.24611391431611</v>
      </c>
      <c r="W155" s="4">
        <f t="shared" si="38"/>
        <v>11.713674178911061</v>
      </c>
      <c r="X155" s="4">
        <f t="shared" si="38"/>
        <v>11.225604421456433</v>
      </c>
      <c r="Y155" s="4">
        <f t="shared" si="38"/>
        <v>10.776580244598176</v>
      </c>
      <c r="Z155" s="4">
        <f t="shared" si="38"/>
        <v>10.362096389036708</v>
      </c>
      <c r="AA155" s="4">
        <f t="shared" si="38"/>
        <v>9.978315041294607</v>
      </c>
      <c r="AB155" s="4">
        <f t="shared" si="38"/>
        <v>9.621946646962657</v>
      </c>
      <c r="AC155" s="4">
        <f t="shared" si="38"/>
        <v>9.290155383274291</v>
      </c>
      <c r="AD155" s="4">
        <f t="shared" si="38"/>
        <v>8.980483537165147</v>
      </c>
    </row>
    <row r="156" spans="1:30" ht="12.75">
      <c r="A156" s="9"/>
      <c r="B156" s="20">
        <v>55</v>
      </c>
      <c r="C156" s="33">
        <f t="shared" si="39"/>
        <v>0.938083151964686</v>
      </c>
      <c r="D156" s="25">
        <f t="shared" si="40"/>
        <v>3550.6447301863363</v>
      </c>
      <c r="E156" s="4">
        <f t="shared" si="41"/>
        <v>56.51286356775112</v>
      </c>
      <c r="F156" s="4">
        <f t="shared" si="38"/>
        <v>47.094052973125926</v>
      </c>
      <c r="G156" s="4">
        <f t="shared" si="38"/>
        <v>40.36633111982222</v>
      </c>
      <c r="H156" s="4">
        <f t="shared" si="38"/>
        <v>35.32053972984445</v>
      </c>
      <c r="I156" s="4">
        <f t="shared" si="38"/>
        <v>31.396035315417283</v>
      </c>
      <c r="J156" s="4">
        <f t="shared" si="38"/>
        <v>28.25643178387556</v>
      </c>
      <c r="K156" s="4">
        <f t="shared" si="38"/>
        <v>25.68766525806869</v>
      </c>
      <c r="L156" s="4">
        <f t="shared" si="38"/>
        <v>23.547026486562963</v>
      </c>
      <c r="M156" s="4">
        <f t="shared" si="38"/>
        <v>21.735716756827355</v>
      </c>
      <c r="N156" s="4">
        <f t="shared" si="38"/>
        <v>20.18316555991111</v>
      </c>
      <c r="O156" s="4">
        <f t="shared" si="38"/>
        <v>18.837621189250367</v>
      </c>
      <c r="P156" s="4">
        <f t="shared" si="38"/>
        <v>17.660269864922224</v>
      </c>
      <c r="Q156" s="4">
        <f t="shared" si="38"/>
        <v>16.62143046110327</v>
      </c>
      <c r="R156" s="4">
        <f t="shared" si="38"/>
        <v>15.698017657708641</v>
      </c>
      <c r="S156" s="4">
        <f t="shared" si="38"/>
        <v>14.871806202039766</v>
      </c>
      <c r="T156" s="4">
        <f t="shared" si="38"/>
        <v>14.12821589193778</v>
      </c>
      <c r="U156" s="4">
        <f t="shared" si="38"/>
        <v>13.455443706607408</v>
      </c>
      <c r="V156" s="4">
        <f t="shared" si="38"/>
        <v>12.843832629034345</v>
      </c>
      <c r="W156" s="4">
        <f t="shared" si="38"/>
        <v>12.285405123424155</v>
      </c>
      <c r="X156" s="4">
        <f t="shared" si="38"/>
        <v>11.773513243281482</v>
      </c>
      <c r="Y156" s="4">
        <f t="shared" si="38"/>
        <v>11.302572713550223</v>
      </c>
      <c r="Z156" s="4">
        <f t="shared" si="38"/>
        <v>10.867858378413677</v>
      </c>
      <c r="AA156" s="4">
        <f t="shared" si="38"/>
        <v>10.465345105139095</v>
      </c>
      <c r="AB156" s="4">
        <f t="shared" si="38"/>
        <v>10.091582779955555</v>
      </c>
      <c r="AC156" s="4">
        <f t="shared" si="38"/>
        <v>9.743597166853641</v>
      </c>
      <c r="AD156" s="4">
        <f t="shared" si="38"/>
        <v>9.418810594625183</v>
      </c>
    </row>
    <row r="157" spans="1:30" ht="12.75">
      <c r="A157" s="9"/>
      <c r="B157" s="20">
        <v>60</v>
      </c>
      <c r="C157" s="33">
        <f t="shared" si="39"/>
        <v>0.9797958971132713</v>
      </c>
      <c r="D157" s="25">
        <f t="shared" si="40"/>
        <v>3708.527470573732</v>
      </c>
      <c r="E157" s="4">
        <f t="shared" si="41"/>
        <v>59.02576092730962</v>
      </c>
      <c r="F157" s="4">
        <f t="shared" si="38"/>
        <v>49.18813410609135</v>
      </c>
      <c r="G157" s="4">
        <f t="shared" si="38"/>
        <v>42.16125780522116</v>
      </c>
      <c r="H157" s="4">
        <f t="shared" si="38"/>
        <v>36.891100579568516</v>
      </c>
      <c r="I157" s="4">
        <f t="shared" si="38"/>
        <v>32.7920894040609</v>
      </c>
      <c r="J157" s="4">
        <f t="shared" si="38"/>
        <v>29.51288046365481</v>
      </c>
      <c r="K157" s="4">
        <f t="shared" si="38"/>
        <v>26.82989133059528</v>
      </c>
      <c r="L157" s="4">
        <f t="shared" si="38"/>
        <v>24.594067053045674</v>
      </c>
      <c r="M157" s="4">
        <f t="shared" si="38"/>
        <v>22.702215741272934</v>
      </c>
      <c r="N157" s="4">
        <f t="shared" si="38"/>
        <v>21.08062890261058</v>
      </c>
      <c r="O157" s="4">
        <f t="shared" si="38"/>
        <v>19.67525364243654</v>
      </c>
      <c r="P157" s="4">
        <f t="shared" si="38"/>
        <v>18.445550289784258</v>
      </c>
      <c r="Q157" s="4">
        <f t="shared" si="38"/>
        <v>17.360517919796944</v>
      </c>
      <c r="R157" s="4">
        <f t="shared" si="38"/>
        <v>16.39604470203045</v>
      </c>
      <c r="S157" s="4">
        <f t="shared" si="38"/>
        <v>15.533094980870949</v>
      </c>
      <c r="T157" s="4">
        <f t="shared" si="38"/>
        <v>14.756440231827405</v>
      </c>
      <c r="U157" s="4">
        <f t="shared" si="38"/>
        <v>14.053752601740385</v>
      </c>
      <c r="V157" s="4">
        <f t="shared" si="38"/>
        <v>13.41494566529764</v>
      </c>
      <c r="W157" s="4">
        <f t="shared" si="38"/>
        <v>12.831687158110785</v>
      </c>
      <c r="X157" s="4">
        <f t="shared" si="38"/>
        <v>12.297033526522837</v>
      </c>
      <c r="Y157" s="4">
        <f t="shared" si="38"/>
        <v>11.805152185461925</v>
      </c>
      <c r="Z157" s="4">
        <f t="shared" si="38"/>
        <v>11.351107870636467</v>
      </c>
      <c r="AA157" s="4">
        <f t="shared" si="38"/>
        <v>10.930696468020297</v>
      </c>
      <c r="AB157" s="4">
        <f t="shared" si="38"/>
        <v>10.54031445130529</v>
      </c>
      <c r="AC157" s="4">
        <f t="shared" si="38"/>
        <v>10.176855332294764</v>
      </c>
      <c r="AD157" s="4">
        <f t="shared" si="38"/>
        <v>9.83762682121827</v>
      </c>
    </row>
    <row r="158" spans="1:30" ht="12.75">
      <c r="A158" s="9"/>
      <c r="B158" s="20">
        <v>65</v>
      </c>
      <c r="C158" s="33">
        <f t="shared" si="39"/>
        <v>1.019803902718557</v>
      </c>
      <c r="D158" s="25">
        <f t="shared" si="40"/>
        <v>3859.957771789738</v>
      </c>
      <c r="E158" s="4">
        <f t="shared" si="41"/>
        <v>61.43595980749848</v>
      </c>
      <c r="F158" s="4">
        <f t="shared" si="38"/>
        <v>51.196633172915405</v>
      </c>
      <c r="G158" s="4">
        <f t="shared" si="38"/>
        <v>43.882828433927486</v>
      </c>
      <c r="H158" s="4">
        <f t="shared" si="38"/>
        <v>38.39747487968655</v>
      </c>
      <c r="I158" s="4">
        <f t="shared" si="38"/>
        <v>34.131088781943596</v>
      </c>
      <c r="J158" s="4">
        <f t="shared" si="38"/>
        <v>30.71797990374924</v>
      </c>
      <c r="K158" s="4">
        <f t="shared" si="38"/>
        <v>27.925436276135674</v>
      </c>
      <c r="L158" s="4">
        <f t="shared" si="38"/>
        <v>25.598316586457702</v>
      </c>
      <c r="M158" s="4">
        <f t="shared" si="38"/>
        <v>23.62921531057634</v>
      </c>
      <c r="N158" s="4">
        <f t="shared" si="38"/>
        <v>21.941414216963743</v>
      </c>
      <c r="O158" s="4">
        <f t="shared" si="38"/>
        <v>20.478653269166163</v>
      </c>
      <c r="P158" s="4">
        <f t="shared" si="38"/>
        <v>19.198737439843274</v>
      </c>
      <c r="Q158" s="4">
        <f t="shared" si="38"/>
        <v>18.069399943381907</v>
      </c>
      <c r="R158" s="4">
        <f t="shared" si="38"/>
        <v>17.065544390971798</v>
      </c>
      <c r="S158" s="4">
        <f t="shared" si="38"/>
        <v>16.16735784407855</v>
      </c>
      <c r="T158" s="4">
        <f t="shared" si="38"/>
        <v>15.35898995187462</v>
      </c>
      <c r="U158" s="4">
        <f t="shared" si="38"/>
        <v>14.62760947797583</v>
      </c>
      <c r="V158" s="4">
        <f t="shared" si="38"/>
        <v>13.962718138067837</v>
      </c>
      <c r="W158" s="4">
        <f t="shared" si="38"/>
        <v>13.355643436412713</v>
      </c>
      <c r="X158" s="4">
        <f t="shared" si="38"/>
        <v>12.799158293228851</v>
      </c>
      <c r="Y158" s="4">
        <f t="shared" si="38"/>
        <v>12.287191961499698</v>
      </c>
      <c r="Z158" s="4">
        <f t="shared" si="38"/>
        <v>11.81460765528817</v>
      </c>
      <c r="AA158" s="4">
        <f t="shared" si="38"/>
        <v>11.3770295939812</v>
      </c>
      <c r="AB158" s="4">
        <f t="shared" si="38"/>
        <v>10.970707108481871</v>
      </c>
      <c r="AC158" s="4">
        <f t="shared" si="38"/>
        <v>10.592406863361806</v>
      </c>
      <c r="AD158" s="4">
        <f t="shared" si="38"/>
        <v>10.239326634583081</v>
      </c>
    </row>
    <row r="159" spans="1:30" ht="12.75">
      <c r="A159" s="9"/>
      <c r="B159" s="20">
        <v>70</v>
      </c>
      <c r="C159" s="33">
        <f t="shared" si="39"/>
        <v>1.0583005244258363</v>
      </c>
      <c r="D159" s="25">
        <f t="shared" si="40"/>
        <v>4005.6674849517904</v>
      </c>
      <c r="E159" s="4">
        <f t="shared" si="41"/>
        <v>63.755108516017984</v>
      </c>
      <c r="F159" s="4">
        <f t="shared" si="38"/>
        <v>53.129257096681656</v>
      </c>
      <c r="G159" s="4">
        <f t="shared" si="38"/>
        <v>45.53936322572713</v>
      </c>
      <c r="H159" s="4">
        <f t="shared" si="38"/>
        <v>39.84694282251124</v>
      </c>
      <c r="I159" s="4">
        <f t="shared" si="38"/>
        <v>35.41950473112111</v>
      </c>
      <c r="J159" s="4">
        <f t="shared" si="38"/>
        <v>31.877554258008992</v>
      </c>
      <c r="K159" s="4">
        <f t="shared" si="38"/>
        <v>28.979594780008174</v>
      </c>
      <c r="L159" s="4">
        <f t="shared" si="38"/>
        <v>26.564628548340828</v>
      </c>
      <c r="M159" s="4">
        <f t="shared" si="38"/>
        <v>24.521195583083845</v>
      </c>
      <c r="N159" s="4">
        <f t="shared" si="38"/>
        <v>22.769681612863565</v>
      </c>
      <c r="O159" s="4">
        <f t="shared" si="38"/>
        <v>21.25170283867266</v>
      </c>
      <c r="P159" s="4">
        <f t="shared" si="38"/>
        <v>19.92347141125562</v>
      </c>
      <c r="Q159" s="4">
        <f t="shared" si="38"/>
        <v>18.751502504711173</v>
      </c>
      <c r="R159" s="4">
        <f t="shared" si="38"/>
        <v>17.709752365560554</v>
      </c>
      <c r="S159" s="4">
        <f t="shared" si="38"/>
        <v>16.777660135794207</v>
      </c>
      <c r="T159" s="4">
        <f t="shared" si="38"/>
        <v>15.938777129004496</v>
      </c>
      <c r="U159" s="4">
        <f t="shared" si="38"/>
        <v>15.179787741909044</v>
      </c>
      <c r="V159" s="4">
        <f t="shared" si="38"/>
        <v>14.489797390004087</v>
      </c>
      <c r="W159" s="4">
        <f t="shared" si="38"/>
        <v>13.859806199134345</v>
      </c>
      <c r="X159" s="4">
        <f t="shared" si="38"/>
        <v>13.282314274170414</v>
      </c>
      <c r="Y159" s="4">
        <f t="shared" si="38"/>
        <v>12.751021703203596</v>
      </c>
      <c r="Z159" s="4">
        <f t="shared" si="38"/>
        <v>12.260597791541922</v>
      </c>
      <c r="AA159" s="4">
        <f t="shared" si="38"/>
        <v>11.806501577040368</v>
      </c>
      <c r="AB159" s="4">
        <f t="shared" si="38"/>
        <v>11.384840806431782</v>
      </c>
      <c r="AC159" s="4">
        <f t="shared" si="38"/>
        <v>10.992260088968619</v>
      </c>
      <c r="AD159" s="4">
        <f t="shared" si="38"/>
        <v>10.62585141933633</v>
      </c>
    </row>
    <row r="160" spans="1:30" ht="12.75">
      <c r="A160" s="9"/>
      <c r="B160" s="20">
        <v>75</v>
      </c>
      <c r="C160" s="33">
        <f t="shared" si="39"/>
        <v>1.0954451150103324</v>
      </c>
      <c r="D160" s="25">
        <f t="shared" si="40"/>
        <v>4146.2597603141085</v>
      </c>
      <c r="E160" s="4">
        <f t="shared" si="41"/>
        <v>65.99280692855767</v>
      </c>
      <c r="F160" s="4">
        <f t="shared" si="38"/>
        <v>54.99400577379805</v>
      </c>
      <c r="G160" s="4">
        <f t="shared" si="38"/>
        <v>47.13771923468405</v>
      </c>
      <c r="H160" s="4">
        <f t="shared" si="38"/>
        <v>41.245504330348545</v>
      </c>
      <c r="I160" s="4">
        <f t="shared" si="38"/>
        <v>36.662670515865365</v>
      </c>
      <c r="J160" s="4">
        <f t="shared" si="38"/>
        <v>32.996403464278835</v>
      </c>
      <c r="K160" s="4">
        <f t="shared" si="38"/>
        <v>29.996730422071664</v>
      </c>
      <c r="L160" s="4">
        <f t="shared" si="38"/>
        <v>27.497002886899025</v>
      </c>
      <c r="M160" s="4">
        <f t="shared" si="38"/>
        <v>25.381848818676023</v>
      </c>
      <c r="N160" s="4">
        <f t="shared" si="38"/>
        <v>23.568859617342024</v>
      </c>
      <c r="O160" s="4">
        <f t="shared" si="38"/>
        <v>21.997602309519223</v>
      </c>
      <c r="P160" s="4">
        <f t="shared" si="38"/>
        <v>20.622752165174273</v>
      </c>
      <c r="Q160" s="4">
        <f t="shared" si="38"/>
        <v>19.409649096634606</v>
      </c>
      <c r="R160" s="4">
        <f t="shared" si="38"/>
        <v>18.331335257932682</v>
      </c>
      <c r="S160" s="4">
        <f t="shared" si="38"/>
        <v>17.366528139094125</v>
      </c>
      <c r="T160" s="4">
        <f t="shared" si="38"/>
        <v>16.498201732139417</v>
      </c>
      <c r="U160" s="4">
        <f t="shared" si="38"/>
        <v>15.712573078228017</v>
      </c>
      <c r="V160" s="4">
        <f t="shared" si="38"/>
        <v>14.998365211035832</v>
      </c>
      <c r="W160" s="4">
        <f t="shared" si="38"/>
        <v>14.346262375773405</v>
      </c>
      <c r="X160" s="4">
        <f t="shared" si="38"/>
        <v>13.748501443449513</v>
      </c>
      <c r="Y160" s="4">
        <f t="shared" si="38"/>
        <v>13.198561385711534</v>
      </c>
      <c r="Z160" s="4">
        <f t="shared" si="38"/>
        <v>12.690924409338011</v>
      </c>
      <c r="AA160" s="4">
        <f t="shared" si="38"/>
        <v>12.220890171955125</v>
      </c>
      <c r="AB160" s="4">
        <f t="shared" si="38"/>
        <v>11.784429808671012</v>
      </c>
      <c r="AC160" s="4">
        <f t="shared" si="38"/>
        <v>11.37807016009615</v>
      </c>
      <c r="AD160" s="4">
        <f t="shared" si="38"/>
        <v>10.998801154759612</v>
      </c>
    </row>
    <row r="161" spans="1:30" ht="12.75">
      <c r="A161" s="9"/>
      <c r="B161" s="20">
        <v>80</v>
      </c>
      <c r="C161" s="33">
        <f t="shared" si="39"/>
        <v>1.1313708498984762</v>
      </c>
      <c r="D161" s="25">
        <f t="shared" si="40"/>
        <v>4282.238666865733</v>
      </c>
      <c r="E161" s="4">
        <f t="shared" si="41"/>
        <v>68.1570779210094</v>
      </c>
      <c r="F161" s="4">
        <f t="shared" si="38"/>
        <v>56.79756493417451</v>
      </c>
      <c r="G161" s="4">
        <f t="shared" si="38"/>
        <v>48.683627086435294</v>
      </c>
      <c r="H161" s="4">
        <f t="shared" si="38"/>
        <v>42.59817370063089</v>
      </c>
      <c r="I161" s="4">
        <f t="shared" si="38"/>
        <v>37.86504328944967</v>
      </c>
      <c r="J161" s="4">
        <f t="shared" si="38"/>
        <v>34.0785389605047</v>
      </c>
      <c r="K161" s="4">
        <f t="shared" si="38"/>
        <v>30.98048996409519</v>
      </c>
      <c r="L161" s="4">
        <f t="shared" si="38"/>
        <v>28.398782467087255</v>
      </c>
      <c r="M161" s="4">
        <f t="shared" si="38"/>
        <v>26.214260738849774</v>
      </c>
      <c r="N161" s="4">
        <f t="shared" si="38"/>
        <v>24.341813543217647</v>
      </c>
      <c r="O161" s="4">
        <f t="shared" si="38"/>
        <v>22.719025973669805</v>
      </c>
      <c r="P161" s="4">
        <f t="shared" si="38"/>
        <v>21.299086850315444</v>
      </c>
      <c r="Q161" s="4">
        <f t="shared" si="38"/>
        <v>20.046199388532177</v>
      </c>
      <c r="R161" s="4">
        <f t="shared" si="38"/>
        <v>18.932521644724837</v>
      </c>
      <c r="S161" s="4">
        <f t="shared" si="38"/>
        <v>17.93607313710774</v>
      </c>
      <c r="T161" s="4">
        <f t="shared" si="38"/>
        <v>17.03926948025235</v>
      </c>
      <c r="U161" s="4">
        <f t="shared" si="38"/>
        <v>16.227875695478435</v>
      </c>
      <c r="V161" s="4">
        <f t="shared" si="38"/>
        <v>15.490244982047596</v>
      </c>
      <c r="W161" s="4">
        <f t="shared" si="38"/>
        <v>14.816756069784654</v>
      </c>
      <c r="X161" s="4">
        <f t="shared" si="38"/>
        <v>14.199391233543627</v>
      </c>
      <c r="Y161" s="4">
        <f t="shared" si="38"/>
        <v>13.63141558420188</v>
      </c>
      <c r="Z161" s="4">
        <f t="shared" si="38"/>
        <v>13.107130369424887</v>
      </c>
      <c r="AA161" s="4">
        <f t="shared" si="38"/>
        <v>12.621681096483224</v>
      </c>
      <c r="AB161" s="4">
        <f t="shared" si="38"/>
        <v>12.170906771608824</v>
      </c>
      <c r="AC161" s="4">
        <f t="shared" si="38"/>
        <v>11.751220331208517</v>
      </c>
      <c r="AD161" s="4">
        <f t="shared" si="38"/>
        <v>11.359512986834902</v>
      </c>
    </row>
    <row r="162" spans="1:30" ht="12.75">
      <c r="A162" s="9"/>
      <c r="B162" s="20">
        <v>85</v>
      </c>
      <c r="C162" s="33">
        <f t="shared" si="39"/>
        <v>1.1661903789690602</v>
      </c>
      <c r="D162" s="25">
        <f t="shared" si="40"/>
        <v>4414.030584397893</v>
      </c>
      <c r="E162" s="4">
        <f t="shared" si="41"/>
        <v>70.2547078504438</v>
      </c>
      <c r="F162" s="4">
        <f t="shared" si="38"/>
        <v>58.545589875369814</v>
      </c>
      <c r="G162" s="4">
        <f t="shared" si="38"/>
        <v>50.18193417888842</v>
      </c>
      <c r="H162" s="4">
        <f t="shared" si="38"/>
        <v>43.90919240652736</v>
      </c>
      <c r="I162" s="4">
        <f t="shared" si="38"/>
        <v>39.03039325024655</v>
      </c>
      <c r="J162" s="4">
        <f t="shared" si="38"/>
        <v>35.1273539252219</v>
      </c>
      <c r="K162" s="4">
        <f t="shared" si="38"/>
        <v>31.93395811383808</v>
      </c>
      <c r="L162" s="4">
        <f t="shared" si="38"/>
        <v>29.272794937684907</v>
      </c>
      <c r="M162" s="4">
        <f t="shared" si="38"/>
        <v>27.021041480939918</v>
      </c>
      <c r="N162" s="4">
        <f t="shared" si="38"/>
        <v>25.09096708944421</v>
      </c>
      <c r="O162" s="4">
        <f t="shared" si="38"/>
        <v>23.418235950147928</v>
      </c>
      <c r="P162" s="4">
        <f t="shared" si="38"/>
        <v>21.95459620326368</v>
      </c>
      <c r="Q162" s="4">
        <f t="shared" si="38"/>
        <v>20.66314936777758</v>
      </c>
      <c r="R162" s="4">
        <f t="shared" si="38"/>
        <v>19.515196625123274</v>
      </c>
      <c r="S162" s="4">
        <f t="shared" si="38"/>
        <v>18.48808101327468</v>
      </c>
      <c r="T162" s="4">
        <f t="shared" si="38"/>
        <v>17.56367696261095</v>
      </c>
      <c r="U162" s="4">
        <f t="shared" si="38"/>
        <v>16.727311392962804</v>
      </c>
      <c r="V162" s="4">
        <f t="shared" si="38"/>
        <v>15.96697905691904</v>
      </c>
      <c r="W162" s="4">
        <f t="shared" si="38"/>
        <v>15.272762576183432</v>
      </c>
      <c r="X162" s="4">
        <f t="shared" si="38"/>
        <v>14.636397468842453</v>
      </c>
      <c r="Y162" s="4">
        <f t="shared" si="38"/>
        <v>14.050941570088757</v>
      </c>
      <c r="Z162" s="4">
        <f t="shared" si="38"/>
        <v>13.510520740469959</v>
      </c>
      <c r="AA162" s="4">
        <f t="shared" si="38"/>
        <v>13.010131083415514</v>
      </c>
      <c r="AB162" s="4">
        <f t="shared" si="38"/>
        <v>12.545483544722105</v>
      </c>
      <c r="AC162" s="4">
        <f t="shared" si="38"/>
        <v>12.112880663869616</v>
      </c>
      <c r="AD162" s="4">
        <f t="shared" si="38"/>
        <v>11.709117975073964</v>
      </c>
    </row>
    <row r="163" spans="1:30" ht="12.75">
      <c r="A163" s="9"/>
      <c r="B163" s="20">
        <v>90</v>
      </c>
      <c r="C163" s="33">
        <f t="shared" si="39"/>
        <v>1.2000000000000002</v>
      </c>
      <c r="D163" s="25">
        <f t="shared" si="40"/>
        <v>4542.000000000001</v>
      </c>
      <c r="E163" s="4">
        <f t="shared" si="41"/>
        <v>72.29149797570851</v>
      </c>
      <c r="F163" s="4">
        <f t="shared" si="38"/>
        <v>60.24291497975708</v>
      </c>
      <c r="G163" s="4">
        <f t="shared" si="38"/>
        <v>51.636784268363215</v>
      </c>
      <c r="H163" s="4">
        <f t="shared" si="38"/>
        <v>45.182186234817806</v>
      </c>
      <c r="I163" s="4">
        <f t="shared" si="38"/>
        <v>40.16194331983806</v>
      </c>
      <c r="J163" s="4">
        <f t="shared" si="38"/>
        <v>36.145748987854255</v>
      </c>
      <c r="K163" s="4">
        <f t="shared" si="38"/>
        <v>32.859771807140234</v>
      </c>
      <c r="L163" s="4">
        <f t="shared" si="38"/>
        <v>30.12145748987854</v>
      </c>
      <c r="M163" s="4">
        <f t="shared" si="38"/>
        <v>27.80442229834943</v>
      </c>
      <c r="N163" s="4">
        <f t="shared" si="38"/>
        <v>25.818392134181607</v>
      </c>
      <c r="O163" s="4">
        <f t="shared" si="38"/>
        <v>24.09716599190283</v>
      </c>
      <c r="P163" s="4">
        <f t="shared" si="38"/>
        <v>22.591093117408903</v>
      </c>
      <c r="Q163" s="4">
        <f t="shared" si="38"/>
        <v>21.26220528697309</v>
      </c>
      <c r="R163" s="4">
        <f t="shared" si="38"/>
        <v>20.08097165991903</v>
      </c>
      <c r="S163" s="4">
        <f t="shared" si="38"/>
        <v>19.024078414660128</v>
      </c>
      <c r="T163" s="4">
        <f t="shared" si="38"/>
        <v>18.072874493927127</v>
      </c>
      <c r="U163" s="4">
        <f t="shared" si="38"/>
        <v>17.212261422787737</v>
      </c>
      <c r="V163" s="4">
        <f t="shared" si="38"/>
        <v>16.429885903570117</v>
      </c>
      <c r="W163" s="4">
        <f t="shared" si="38"/>
        <v>15.715543038197502</v>
      </c>
      <c r="X163" s="4">
        <f t="shared" si="38"/>
        <v>15.06072874493927</v>
      </c>
      <c r="Y163" s="4">
        <f t="shared" si="38"/>
        <v>14.4582995951417</v>
      </c>
      <c r="Z163" s="4">
        <f>$D163*1.2/Z$3/3.785/2.47*0.62</f>
        <v>13.902211149174715</v>
      </c>
      <c r="AA163" s="4">
        <f>$D163*1.2/AA$3/3.785/2.47*0.62</f>
        <v>13.387314439946017</v>
      </c>
      <c r="AB163" s="4">
        <f>$D163*1.2/AB$3/3.785/2.47*0.62</f>
        <v>12.909196067090804</v>
      </c>
      <c r="AC163" s="4">
        <f>$D163*1.2/AC$3/3.785/2.47*0.62</f>
        <v>12.464051375122153</v>
      </c>
      <c r="AD163" s="4">
        <f>$D163*1.2/AD$3/3.785/2.47*0.62</f>
        <v>12.048582995951415</v>
      </c>
    </row>
    <row r="164" spans="1:30" ht="12.75">
      <c r="A164" s="9"/>
      <c r="B164" s="20">
        <v>95</v>
      </c>
      <c r="C164" s="33">
        <f t="shared" si="39"/>
        <v>1.2328828005937953</v>
      </c>
      <c r="D164" s="25">
        <f t="shared" si="40"/>
        <v>4666.4614002475155</v>
      </c>
      <c r="E164" s="4">
        <f t="shared" si="41"/>
        <v>74.27245373617681</v>
      </c>
      <c r="F164" s="4">
        <f t="shared" si="41"/>
        <v>61.893711446814</v>
      </c>
      <c r="G164" s="4">
        <f t="shared" si="41"/>
        <v>53.051752668697716</v>
      </c>
      <c r="H164" s="4">
        <f t="shared" si="41"/>
        <v>46.4202835851105</v>
      </c>
      <c r="I164" s="4">
        <f t="shared" si="41"/>
        <v>41.262474297876004</v>
      </c>
      <c r="J164" s="4">
        <f t="shared" si="41"/>
        <v>37.13622686808841</v>
      </c>
      <c r="K164" s="4">
        <f t="shared" si="41"/>
        <v>33.76020624371674</v>
      </c>
      <c r="L164" s="4">
        <f t="shared" si="41"/>
        <v>30.946855723407</v>
      </c>
      <c r="M164" s="4">
        <f t="shared" si="41"/>
        <v>28.566328360068002</v>
      </c>
      <c r="N164" s="4">
        <f t="shared" si="41"/>
        <v>26.525876334348858</v>
      </c>
      <c r="O164" s="4">
        <f t="shared" si="41"/>
        <v>24.757484578725602</v>
      </c>
      <c r="P164" s="4">
        <f t="shared" si="41"/>
        <v>23.21014179255525</v>
      </c>
      <c r="Q164" s="4">
        <f t="shared" si="41"/>
        <v>21.84483933416965</v>
      </c>
      <c r="R164" s="4">
        <f t="shared" si="41"/>
        <v>20.631237148938002</v>
      </c>
      <c r="S164" s="4">
        <f t="shared" si="41"/>
        <v>19.54538256215179</v>
      </c>
      <c r="T164" s="4">
        <f t="shared" si="41"/>
        <v>18.568113434044204</v>
      </c>
      <c r="U164" s="4">
        <f aca="true" t="shared" si="42" ref="U164:AD170">$D164*1.2/U$3/3.785/2.47*0.62</f>
        <v>17.683917556232572</v>
      </c>
      <c r="V164" s="4">
        <f t="shared" si="42"/>
        <v>16.88010312185837</v>
      </c>
      <c r="W164" s="4">
        <f t="shared" si="42"/>
        <v>16.14618559482105</v>
      </c>
      <c r="X164" s="4">
        <f t="shared" si="42"/>
        <v>15.4734278617035</v>
      </c>
      <c r="Y164" s="4">
        <f t="shared" si="42"/>
        <v>14.854490747235364</v>
      </c>
      <c r="Z164" s="4">
        <f t="shared" si="42"/>
        <v>14.283164180034001</v>
      </c>
      <c r="AA164" s="4">
        <f t="shared" si="42"/>
        <v>13.754158099292003</v>
      </c>
      <c r="AB164" s="4">
        <f t="shared" si="42"/>
        <v>13.262938167174429</v>
      </c>
      <c r="AC164" s="4">
        <f t="shared" si="42"/>
        <v>12.805595471754621</v>
      </c>
      <c r="AD164" s="4">
        <f t="shared" si="42"/>
        <v>12.378742289362801</v>
      </c>
    </row>
    <row r="165" spans="1:30" ht="12.75">
      <c r="A165" s="18"/>
      <c r="B165" s="22">
        <v>100</v>
      </c>
      <c r="C165" s="35">
        <f t="shared" si="39"/>
        <v>1.2649110640673518</v>
      </c>
      <c r="D165" s="27">
        <f t="shared" si="40"/>
        <v>4787.6883774949265</v>
      </c>
      <c r="E165" s="17">
        <f t="shared" si="41"/>
        <v>76.20192968956353</v>
      </c>
      <c r="F165" s="17">
        <f t="shared" si="41"/>
        <v>63.501608074636266</v>
      </c>
      <c r="G165" s="17">
        <f t="shared" si="41"/>
        <v>54.42994977825966</v>
      </c>
      <c r="H165" s="17">
        <f t="shared" si="41"/>
        <v>47.6262060559772</v>
      </c>
      <c r="I165" s="17">
        <f t="shared" si="41"/>
        <v>42.33440538309085</v>
      </c>
      <c r="J165" s="17">
        <f t="shared" si="41"/>
        <v>38.100964844781764</v>
      </c>
      <c r="K165" s="17">
        <f t="shared" si="41"/>
        <v>34.637240767983414</v>
      </c>
      <c r="L165" s="17">
        <f t="shared" si="41"/>
        <v>31.750804037318133</v>
      </c>
      <c r="M165" s="17">
        <f t="shared" si="41"/>
        <v>29.308434495985974</v>
      </c>
      <c r="N165" s="17">
        <f t="shared" si="41"/>
        <v>27.21497488912983</v>
      </c>
      <c r="O165" s="17">
        <f t="shared" si="41"/>
        <v>25.40064322985451</v>
      </c>
      <c r="P165" s="17">
        <f t="shared" si="41"/>
        <v>23.8131030279886</v>
      </c>
      <c r="Q165" s="17">
        <f t="shared" si="41"/>
        <v>22.41233226163633</v>
      </c>
      <c r="R165" s="17">
        <f t="shared" si="41"/>
        <v>21.167202691545427</v>
      </c>
      <c r="S165" s="17">
        <f t="shared" si="41"/>
        <v>20.0531393919904</v>
      </c>
      <c r="T165" s="17">
        <f t="shared" si="41"/>
        <v>19.050482422390882</v>
      </c>
      <c r="U165" s="17">
        <f t="shared" si="42"/>
        <v>18.14331659275322</v>
      </c>
      <c r="V165" s="17">
        <f t="shared" si="42"/>
        <v>17.318620383991707</v>
      </c>
      <c r="W165" s="17">
        <f t="shared" si="42"/>
        <v>16.56563688903555</v>
      </c>
      <c r="X165" s="17">
        <f t="shared" si="42"/>
        <v>15.875402018659067</v>
      </c>
      <c r="Y165" s="17">
        <f t="shared" si="42"/>
        <v>15.240385937912706</v>
      </c>
      <c r="Z165" s="17">
        <f t="shared" si="42"/>
        <v>14.654217247992987</v>
      </c>
      <c r="AA165" s="17">
        <f t="shared" si="42"/>
        <v>14.111468461030285</v>
      </c>
      <c r="AB165" s="17">
        <f t="shared" si="42"/>
        <v>13.607487444564915</v>
      </c>
      <c r="AC165" s="17">
        <f t="shared" si="42"/>
        <v>13.13826373957992</v>
      </c>
      <c r="AD165" s="17">
        <f t="shared" si="42"/>
        <v>12.700321614927255</v>
      </c>
    </row>
    <row r="166" spans="1:30" ht="12.75">
      <c r="A166" s="9">
        <v>8010</v>
      </c>
      <c r="B166" s="20">
        <v>15</v>
      </c>
      <c r="C166" s="33">
        <f>(B166/40*C$171^2)^0.5</f>
        <v>0.6123724356957945</v>
      </c>
      <c r="D166" s="25">
        <f t="shared" si="40"/>
        <v>2317.829669108582</v>
      </c>
      <c r="E166" s="4">
        <f t="shared" si="41"/>
        <v>36.8911005795685</v>
      </c>
      <c r="F166" s="4">
        <f t="shared" si="41"/>
        <v>30.74258381630709</v>
      </c>
      <c r="G166" s="4">
        <f t="shared" si="41"/>
        <v>26.350786128263216</v>
      </c>
      <c r="H166" s="4">
        <f t="shared" si="41"/>
        <v>23.056937862230317</v>
      </c>
      <c r="I166" s="4">
        <f t="shared" si="41"/>
        <v>20.495055877538057</v>
      </c>
      <c r="J166" s="4">
        <f t="shared" si="41"/>
        <v>18.44555028978425</v>
      </c>
      <c r="K166" s="4">
        <f t="shared" si="41"/>
        <v>16.76868208162205</v>
      </c>
      <c r="L166" s="4">
        <f t="shared" si="41"/>
        <v>15.371291908153545</v>
      </c>
      <c r="M166" s="4">
        <f t="shared" si="41"/>
        <v>14.188884838295579</v>
      </c>
      <c r="N166" s="4">
        <f t="shared" si="41"/>
        <v>13.175393064131608</v>
      </c>
      <c r="O166" s="4">
        <f t="shared" si="41"/>
        <v>12.297033526522837</v>
      </c>
      <c r="P166" s="4">
        <f t="shared" si="41"/>
        <v>11.528468931115158</v>
      </c>
      <c r="Q166" s="4">
        <f t="shared" si="41"/>
        <v>10.85032369987309</v>
      </c>
      <c r="R166" s="4">
        <f t="shared" si="41"/>
        <v>10.247527938769029</v>
      </c>
      <c r="S166" s="4">
        <f t="shared" si="41"/>
        <v>9.708184363044344</v>
      </c>
      <c r="T166" s="4">
        <f t="shared" si="41"/>
        <v>9.222775144892125</v>
      </c>
      <c r="U166" s="4">
        <f t="shared" si="42"/>
        <v>8.783595376087739</v>
      </c>
      <c r="V166" s="4">
        <f t="shared" si="42"/>
        <v>8.384341040811025</v>
      </c>
      <c r="W166" s="4">
        <f t="shared" si="42"/>
        <v>8.01980447381924</v>
      </c>
      <c r="X166" s="4">
        <f t="shared" si="42"/>
        <v>7.685645954076772</v>
      </c>
      <c r="Y166" s="4">
        <f t="shared" si="42"/>
        <v>7.378220115913701</v>
      </c>
      <c r="Z166" s="4">
        <f t="shared" si="42"/>
        <v>7.094442419147789</v>
      </c>
      <c r="AA166" s="4">
        <f t="shared" si="42"/>
        <v>6.831685292512686</v>
      </c>
      <c r="AB166" s="4">
        <f t="shared" si="42"/>
        <v>6.587696532065804</v>
      </c>
      <c r="AC166" s="4">
        <f t="shared" si="42"/>
        <v>6.360534582684226</v>
      </c>
      <c r="AD166" s="4">
        <f t="shared" si="42"/>
        <v>6.148516763261418</v>
      </c>
    </row>
    <row r="167" spans="1:30" ht="12.75">
      <c r="A167" s="9"/>
      <c r="B167" s="20">
        <v>20</v>
      </c>
      <c r="C167" s="33">
        <f>(B167/40*C$171^2)^0.5</f>
        <v>0.7071067811865476</v>
      </c>
      <c r="D167" s="25">
        <f t="shared" si="40"/>
        <v>2676.3991667910827</v>
      </c>
      <c r="E167" s="4">
        <f t="shared" si="41"/>
        <v>42.59817370063088</v>
      </c>
      <c r="F167" s="4">
        <f t="shared" si="41"/>
        <v>35.49847808385907</v>
      </c>
      <c r="G167" s="4">
        <f t="shared" si="41"/>
        <v>30.427266929022053</v>
      </c>
      <c r="H167" s="4">
        <f t="shared" si="41"/>
        <v>26.6238585628943</v>
      </c>
      <c r="I167" s="4">
        <f t="shared" si="41"/>
        <v>23.665652055906044</v>
      </c>
      <c r="J167" s="4">
        <f t="shared" si="41"/>
        <v>21.29908685031544</v>
      </c>
      <c r="K167" s="4">
        <f t="shared" si="41"/>
        <v>19.362806227559492</v>
      </c>
      <c r="L167" s="4">
        <f t="shared" si="41"/>
        <v>17.749239041929535</v>
      </c>
      <c r="M167" s="4">
        <f t="shared" si="41"/>
        <v>16.38391296178111</v>
      </c>
      <c r="N167" s="4">
        <f t="shared" si="41"/>
        <v>15.213633464511027</v>
      </c>
      <c r="O167" s="4">
        <f t="shared" si="41"/>
        <v>14.199391233543627</v>
      </c>
      <c r="P167" s="4">
        <f t="shared" si="41"/>
        <v>13.31192928144715</v>
      </c>
      <c r="Q167" s="4">
        <f t="shared" si="41"/>
        <v>12.528874617832612</v>
      </c>
      <c r="R167" s="4">
        <f t="shared" si="41"/>
        <v>11.832826027953022</v>
      </c>
      <c r="S167" s="4">
        <f t="shared" si="41"/>
        <v>11.210045710692336</v>
      </c>
      <c r="T167" s="4">
        <f t="shared" si="41"/>
        <v>10.64954342515772</v>
      </c>
      <c r="U167" s="4">
        <f t="shared" si="42"/>
        <v>10.142422309674018</v>
      </c>
      <c r="V167" s="4">
        <f t="shared" si="42"/>
        <v>9.681403113779746</v>
      </c>
      <c r="W167" s="4">
        <f t="shared" si="42"/>
        <v>9.260472543615409</v>
      </c>
      <c r="X167" s="4">
        <f t="shared" si="42"/>
        <v>8.874619520964767</v>
      </c>
      <c r="Y167" s="4">
        <f t="shared" si="42"/>
        <v>8.519634740126175</v>
      </c>
      <c r="Z167" s="4">
        <f t="shared" si="42"/>
        <v>8.191956480890555</v>
      </c>
      <c r="AA167" s="4">
        <f t="shared" si="42"/>
        <v>7.888550685302015</v>
      </c>
      <c r="AB167" s="4">
        <f t="shared" si="42"/>
        <v>7.606816732255513</v>
      </c>
      <c r="AC167" s="4">
        <f t="shared" si="42"/>
        <v>7.344512707005323</v>
      </c>
      <c r="AD167" s="4">
        <f t="shared" si="42"/>
        <v>7.099695616771814</v>
      </c>
    </row>
    <row r="168" spans="1:30" ht="12.75">
      <c r="A168" s="9"/>
      <c r="B168" s="20">
        <v>25</v>
      </c>
      <c r="C168" s="33">
        <f>(B168/40*C$171^2)^0.5</f>
        <v>0.7905694150420949</v>
      </c>
      <c r="D168" s="25">
        <f t="shared" si="40"/>
        <v>2992.305235934329</v>
      </c>
      <c r="E168" s="4">
        <f t="shared" si="41"/>
        <v>47.62620605597721</v>
      </c>
      <c r="F168" s="4">
        <f t="shared" si="41"/>
        <v>39.68850504664768</v>
      </c>
      <c r="G168" s="4">
        <f t="shared" si="41"/>
        <v>34.0187186114123</v>
      </c>
      <c r="H168" s="4">
        <f t="shared" si="41"/>
        <v>29.766378784985758</v>
      </c>
      <c r="I168" s="4">
        <f t="shared" si="41"/>
        <v>26.459003364431783</v>
      </c>
      <c r="J168" s="4">
        <f t="shared" si="41"/>
        <v>23.813103027988603</v>
      </c>
      <c r="K168" s="4">
        <f t="shared" si="41"/>
        <v>21.64827547998964</v>
      </c>
      <c r="L168" s="4">
        <f t="shared" si="41"/>
        <v>19.84425252332384</v>
      </c>
      <c r="M168" s="4">
        <f t="shared" si="41"/>
        <v>18.317771559991236</v>
      </c>
      <c r="N168" s="4">
        <f t="shared" si="41"/>
        <v>17.00935930570615</v>
      </c>
      <c r="O168" s="4">
        <f t="shared" si="41"/>
        <v>15.875402018659068</v>
      </c>
      <c r="P168" s="4">
        <f t="shared" si="41"/>
        <v>14.883189392492879</v>
      </c>
      <c r="Q168" s="4">
        <f t="shared" si="41"/>
        <v>14.007707663522709</v>
      </c>
      <c r="R168" s="4">
        <f t="shared" si="41"/>
        <v>13.229501682215892</v>
      </c>
      <c r="S168" s="4">
        <f t="shared" si="41"/>
        <v>12.533212119994005</v>
      </c>
      <c r="T168" s="4">
        <f t="shared" si="41"/>
        <v>11.906551513994302</v>
      </c>
      <c r="U168" s="4">
        <f t="shared" si="42"/>
        <v>11.339572870470764</v>
      </c>
      <c r="V168" s="4">
        <f t="shared" si="42"/>
        <v>10.82413773999482</v>
      </c>
      <c r="W168" s="4">
        <f t="shared" si="42"/>
        <v>10.35352305564722</v>
      </c>
      <c r="X168" s="4">
        <f t="shared" si="42"/>
        <v>9.92212626166192</v>
      </c>
      <c r="Y168" s="4">
        <f t="shared" si="42"/>
        <v>9.525241211195441</v>
      </c>
      <c r="Z168" s="4">
        <f t="shared" si="42"/>
        <v>9.158885779995618</v>
      </c>
      <c r="AA168" s="4">
        <f t="shared" si="42"/>
        <v>8.819667788143926</v>
      </c>
      <c r="AB168" s="4">
        <f t="shared" si="42"/>
        <v>8.504679652853074</v>
      </c>
      <c r="AC168" s="4">
        <f t="shared" si="42"/>
        <v>8.21141483723745</v>
      </c>
      <c r="AD168" s="4">
        <f t="shared" si="42"/>
        <v>7.937701009329534</v>
      </c>
    </row>
    <row r="169" spans="1:30" ht="12.75">
      <c r="A169" s="9"/>
      <c r="B169" s="20">
        <v>30</v>
      </c>
      <c r="C169" s="33">
        <f>(B169/40*C$171^2)^0.5</f>
        <v>0.8660254037844386</v>
      </c>
      <c r="D169" s="25">
        <f t="shared" si="40"/>
        <v>3277.9061533241</v>
      </c>
      <c r="E169" s="4">
        <f t="shared" si="41"/>
        <v>52.171894770495726</v>
      </c>
      <c r="F169" s="4">
        <f t="shared" si="41"/>
        <v>43.47657897541311</v>
      </c>
      <c r="G169" s="4">
        <f t="shared" si="41"/>
        <v>37.26563912178267</v>
      </c>
      <c r="H169" s="4">
        <f t="shared" si="41"/>
        <v>32.60743423155983</v>
      </c>
      <c r="I169" s="4">
        <f t="shared" si="41"/>
        <v>28.98438598360874</v>
      </c>
      <c r="J169" s="4">
        <f t="shared" si="41"/>
        <v>26.085947385247863</v>
      </c>
      <c r="K169" s="4">
        <f t="shared" si="41"/>
        <v>23.714497622952603</v>
      </c>
      <c r="L169" s="4">
        <f t="shared" si="41"/>
        <v>21.738289487706556</v>
      </c>
      <c r="M169" s="4">
        <f t="shared" si="41"/>
        <v>20.066113373267587</v>
      </c>
      <c r="N169" s="4">
        <f t="shared" si="41"/>
        <v>18.632819560891335</v>
      </c>
      <c r="O169" s="4">
        <f t="shared" si="41"/>
        <v>17.390631590165242</v>
      </c>
      <c r="P169" s="4">
        <f t="shared" si="41"/>
        <v>16.303717115779914</v>
      </c>
      <c r="Q169" s="4">
        <f t="shared" si="41"/>
        <v>15.344674932498744</v>
      </c>
      <c r="R169" s="4">
        <f t="shared" si="41"/>
        <v>14.49219299180437</v>
      </c>
      <c r="S169" s="4">
        <f t="shared" si="41"/>
        <v>13.72944599223572</v>
      </c>
      <c r="T169" s="4">
        <f t="shared" si="41"/>
        <v>13.042973692623931</v>
      </c>
      <c r="U169" s="4">
        <f t="shared" si="42"/>
        <v>12.421879707260889</v>
      </c>
      <c r="V169" s="4">
        <f t="shared" si="42"/>
        <v>11.857248811476301</v>
      </c>
      <c r="W169" s="4">
        <f t="shared" si="42"/>
        <v>11.341716254455593</v>
      </c>
      <c r="X169" s="4">
        <f t="shared" si="42"/>
        <v>10.869144743853278</v>
      </c>
      <c r="Y169" s="4">
        <f t="shared" si="42"/>
        <v>10.434378954099145</v>
      </c>
      <c r="Z169" s="4">
        <f t="shared" si="42"/>
        <v>10.033056686633794</v>
      </c>
      <c r="AA169" s="4">
        <f t="shared" si="42"/>
        <v>9.661461994536245</v>
      </c>
      <c r="AB169" s="4">
        <f t="shared" si="42"/>
        <v>9.316409780445667</v>
      </c>
      <c r="AC169" s="4">
        <f t="shared" si="42"/>
        <v>8.995154270775124</v>
      </c>
      <c r="AD169" s="4">
        <f t="shared" si="42"/>
        <v>8.695315795082621</v>
      </c>
    </row>
    <row r="170" spans="1:30" ht="12.75">
      <c r="A170" s="9"/>
      <c r="B170" s="20">
        <v>35</v>
      </c>
      <c r="C170" s="33">
        <f>(B170/40*C$171^2)^0.5</f>
        <v>0.9354143466934853</v>
      </c>
      <c r="D170" s="25">
        <f t="shared" si="40"/>
        <v>3540.543302234842</v>
      </c>
      <c r="E170" s="4">
        <f t="shared" si="41"/>
        <v>56.35208695870064</v>
      </c>
      <c r="F170" s="4">
        <f t="shared" si="41"/>
        <v>46.96007246558387</v>
      </c>
      <c r="G170" s="4">
        <f t="shared" si="41"/>
        <v>40.25149068478618</v>
      </c>
      <c r="H170" s="4">
        <f t="shared" si="41"/>
        <v>35.2200543491879</v>
      </c>
      <c r="I170" s="4">
        <f t="shared" si="41"/>
        <v>31.306714977055908</v>
      </c>
      <c r="J170" s="4">
        <f t="shared" si="41"/>
        <v>28.17604347935032</v>
      </c>
      <c r="K170" s="4">
        <f t="shared" si="41"/>
        <v>25.614584981227566</v>
      </c>
      <c r="L170" s="4">
        <f t="shared" si="41"/>
        <v>23.480036232791935</v>
      </c>
      <c r="M170" s="4">
        <f t="shared" si="41"/>
        <v>21.673879599500243</v>
      </c>
      <c r="N170" s="4">
        <f t="shared" si="41"/>
        <v>20.12574534239309</v>
      </c>
      <c r="O170" s="4">
        <f t="shared" si="41"/>
        <v>18.784028986233547</v>
      </c>
      <c r="P170" s="4">
        <f t="shared" si="41"/>
        <v>17.61002717459395</v>
      </c>
      <c r="Q170" s="4">
        <f t="shared" si="41"/>
        <v>16.574143223147246</v>
      </c>
      <c r="R170" s="4">
        <f t="shared" si="41"/>
        <v>15.653357488527954</v>
      </c>
      <c r="S170" s="4">
        <f t="shared" si="41"/>
        <v>14.829496568079117</v>
      </c>
      <c r="T170" s="4">
        <f t="shared" si="41"/>
        <v>14.08802173967516</v>
      </c>
      <c r="U170" s="4">
        <f t="shared" si="42"/>
        <v>13.41716356159539</v>
      </c>
      <c r="V170" s="4">
        <f t="shared" si="42"/>
        <v>12.807292490613783</v>
      </c>
      <c r="W170" s="4">
        <f t="shared" si="42"/>
        <v>12.250453686674051</v>
      </c>
      <c r="X170" s="4">
        <f t="shared" si="42"/>
        <v>11.740018116395968</v>
      </c>
      <c r="Y170" s="4">
        <f t="shared" si="42"/>
        <v>11.270417391740128</v>
      </c>
      <c r="Z170" s="4">
        <f t="shared" si="42"/>
        <v>10.836939799750121</v>
      </c>
      <c r="AA170" s="4">
        <f t="shared" si="42"/>
        <v>10.435571659018636</v>
      </c>
      <c r="AB170" s="4">
        <f t="shared" si="42"/>
        <v>10.062872671196544</v>
      </c>
      <c r="AC170" s="4">
        <f t="shared" si="42"/>
        <v>9.715877061844939</v>
      </c>
      <c r="AD170" s="4">
        <f t="shared" si="42"/>
        <v>9.392014493116774</v>
      </c>
    </row>
    <row r="171" spans="1:30" ht="12.75">
      <c r="A171" s="9"/>
      <c r="B171" s="21">
        <f>40*C171^2/C$171^2</f>
        <v>40</v>
      </c>
      <c r="C171" s="34">
        <v>1</v>
      </c>
      <c r="D171" s="26">
        <f t="shared" si="40"/>
        <v>3785</v>
      </c>
      <c r="E171" s="12">
        <f aca="true" t="shared" si="43" ref="E171:E183">$D171*1.2/E$3/3.785/2.47*0.62</f>
        <v>60.242914979757074</v>
      </c>
      <c r="F171" s="12">
        <f aca="true" t="shared" si="44" ref="F171:AD181">$D171*1.2/F$3/3.785/2.47*0.62</f>
        <v>50.202429149797574</v>
      </c>
      <c r="G171" s="12">
        <f t="shared" si="44"/>
        <v>43.03065355696935</v>
      </c>
      <c r="H171" s="12">
        <f t="shared" si="44"/>
        <v>37.65182186234818</v>
      </c>
      <c r="I171" s="12">
        <f t="shared" si="44"/>
        <v>33.46828609986505</v>
      </c>
      <c r="J171" s="12">
        <f t="shared" si="44"/>
        <v>30.121457489878537</v>
      </c>
      <c r="K171" s="12">
        <f t="shared" si="44"/>
        <v>27.383143172616855</v>
      </c>
      <c r="L171" s="12">
        <f t="shared" si="44"/>
        <v>25.101214574898787</v>
      </c>
      <c r="M171" s="12">
        <f t="shared" si="44"/>
        <v>23.17035191529118</v>
      </c>
      <c r="N171" s="12">
        <f t="shared" si="44"/>
        <v>21.515326778484674</v>
      </c>
      <c r="O171" s="12">
        <f t="shared" si="44"/>
        <v>20.08097165991903</v>
      </c>
      <c r="P171" s="12">
        <f t="shared" si="44"/>
        <v>18.82591093117409</v>
      </c>
      <c r="Q171" s="12">
        <f t="shared" si="44"/>
        <v>17.718504405810908</v>
      </c>
      <c r="R171" s="12">
        <f t="shared" si="44"/>
        <v>16.734143049932523</v>
      </c>
      <c r="S171" s="12">
        <f t="shared" si="44"/>
        <v>15.85339867888344</v>
      </c>
      <c r="T171" s="12">
        <f t="shared" si="44"/>
        <v>15.060728744939269</v>
      </c>
      <c r="U171" s="12">
        <f t="shared" si="44"/>
        <v>14.343551185656446</v>
      </c>
      <c r="V171" s="12">
        <f t="shared" si="44"/>
        <v>13.691571586308427</v>
      </c>
      <c r="W171" s="12">
        <f t="shared" si="44"/>
        <v>13.096285865164582</v>
      </c>
      <c r="X171" s="12">
        <f t="shared" si="44"/>
        <v>12.550607287449393</v>
      </c>
      <c r="Y171" s="12">
        <f t="shared" si="44"/>
        <v>12.048582995951415</v>
      </c>
      <c r="Z171" s="12">
        <f t="shared" si="44"/>
        <v>11.58517595764559</v>
      </c>
      <c r="AA171" s="12">
        <f t="shared" si="44"/>
        <v>11.156095366621681</v>
      </c>
      <c r="AB171" s="12">
        <f t="shared" si="44"/>
        <v>10.757663389242337</v>
      </c>
      <c r="AC171" s="12">
        <f t="shared" si="44"/>
        <v>10.386709479268463</v>
      </c>
      <c r="AD171" s="12">
        <f t="shared" si="44"/>
        <v>10.040485829959515</v>
      </c>
    </row>
    <row r="172" spans="1:30" ht="12.75">
      <c r="A172" s="9"/>
      <c r="B172" s="20">
        <v>45</v>
      </c>
      <c r="C172" s="33">
        <f aca="true" t="shared" si="45" ref="C172:C183">(B172/40*C$171^2)^0.5</f>
        <v>1.0606601717798212</v>
      </c>
      <c r="D172" s="25">
        <f t="shared" si="40"/>
        <v>4014.5987501866234</v>
      </c>
      <c r="E172" s="4">
        <f t="shared" si="43"/>
        <v>63.8972605509463</v>
      </c>
      <c r="F172" s="4">
        <f t="shared" si="44"/>
        <v>53.24771712578859</v>
      </c>
      <c r="G172" s="4">
        <f t="shared" si="44"/>
        <v>45.64090039353307</v>
      </c>
      <c r="H172" s="4">
        <f t="shared" si="44"/>
        <v>39.935787844341434</v>
      </c>
      <c r="I172" s="4">
        <f t="shared" si="44"/>
        <v>35.498478083859055</v>
      </c>
      <c r="J172" s="4">
        <f t="shared" si="44"/>
        <v>31.94863027547315</v>
      </c>
      <c r="K172" s="4">
        <f t="shared" si="44"/>
        <v>29.04420934133923</v>
      </c>
      <c r="L172" s="4">
        <f t="shared" si="44"/>
        <v>26.623858562894295</v>
      </c>
      <c r="M172" s="4">
        <f t="shared" si="44"/>
        <v>24.575869442671653</v>
      </c>
      <c r="N172" s="4">
        <f t="shared" si="44"/>
        <v>22.820450196766537</v>
      </c>
      <c r="O172" s="4">
        <f t="shared" si="44"/>
        <v>21.299086850315437</v>
      </c>
      <c r="P172" s="4">
        <f t="shared" si="44"/>
        <v>19.967893922170717</v>
      </c>
      <c r="Q172" s="4">
        <f t="shared" si="44"/>
        <v>18.79331192674891</v>
      </c>
      <c r="R172" s="4">
        <f t="shared" si="44"/>
        <v>17.749239041929528</v>
      </c>
      <c r="S172" s="4">
        <f t="shared" si="44"/>
        <v>16.8150685660385</v>
      </c>
      <c r="T172" s="4">
        <f t="shared" si="44"/>
        <v>15.974315137736575</v>
      </c>
      <c r="U172" s="4">
        <f t="shared" si="44"/>
        <v>15.213633464511025</v>
      </c>
      <c r="V172" s="4">
        <f t="shared" si="44"/>
        <v>14.522104670669615</v>
      </c>
      <c r="W172" s="4">
        <f t="shared" si="44"/>
        <v>13.890708815423109</v>
      </c>
      <c r="X172" s="4">
        <f t="shared" si="44"/>
        <v>13.311929281447147</v>
      </c>
      <c r="Y172" s="4">
        <f t="shared" si="44"/>
        <v>12.779452110189263</v>
      </c>
      <c r="Z172" s="4">
        <f t="shared" si="44"/>
        <v>12.287934721335827</v>
      </c>
      <c r="AA172" s="4">
        <f t="shared" si="44"/>
        <v>11.832826027953017</v>
      </c>
      <c r="AB172" s="4">
        <f t="shared" si="44"/>
        <v>11.410225098383268</v>
      </c>
      <c r="AC172" s="4">
        <f t="shared" si="44"/>
        <v>11.016769060507984</v>
      </c>
      <c r="AD172" s="4">
        <f t="shared" si="44"/>
        <v>10.649543425157718</v>
      </c>
    </row>
    <row r="173" spans="1:30" ht="12.75">
      <c r="A173" s="9"/>
      <c r="B173" s="20">
        <v>50</v>
      </c>
      <c r="C173" s="33">
        <f t="shared" si="45"/>
        <v>1.118033988749895</v>
      </c>
      <c r="D173" s="25">
        <f aca="true" t="shared" si="46" ref="D173:D183">C173*3785</f>
        <v>4231.758647418352</v>
      </c>
      <c r="E173" s="4">
        <f t="shared" si="43"/>
        <v>67.35362652873857</v>
      </c>
      <c r="F173" s="4">
        <f aca="true" t="shared" si="47" ref="F173:T173">$D173*1.2/F$3/3.785/2.47*0.62</f>
        <v>56.128022107282156</v>
      </c>
      <c r="G173" s="4">
        <f t="shared" si="47"/>
        <v>48.109733234813284</v>
      </c>
      <c r="H173" s="4">
        <f t="shared" si="47"/>
        <v>42.096016580461615</v>
      </c>
      <c r="I173" s="4">
        <f t="shared" si="47"/>
        <v>37.418681404854766</v>
      </c>
      <c r="J173" s="4">
        <f t="shared" si="47"/>
        <v>33.67681326436929</v>
      </c>
      <c r="K173" s="4">
        <f t="shared" si="47"/>
        <v>30.61528478579027</v>
      </c>
      <c r="L173" s="4">
        <f t="shared" si="47"/>
        <v>28.064011053641078</v>
      </c>
      <c r="M173" s="4">
        <f t="shared" si="47"/>
        <v>25.905240972591763</v>
      </c>
      <c r="N173" s="4">
        <f t="shared" si="47"/>
        <v>24.054866617406642</v>
      </c>
      <c r="O173" s="4">
        <f t="shared" si="47"/>
        <v>22.451208842912862</v>
      </c>
      <c r="P173" s="4">
        <f t="shared" si="47"/>
        <v>21.048008290230808</v>
      </c>
      <c r="Q173" s="4">
        <f t="shared" si="47"/>
        <v>19.80989015551135</v>
      </c>
      <c r="R173" s="4">
        <f t="shared" si="47"/>
        <v>18.709340702427383</v>
      </c>
      <c r="S173" s="4">
        <f t="shared" si="47"/>
        <v>17.724638560194364</v>
      </c>
      <c r="T173" s="4">
        <f t="shared" si="47"/>
        <v>16.838406632184643</v>
      </c>
      <c r="U173" s="4">
        <f t="shared" si="44"/>
        <v>16.03657774493776</v>
      </c>
      <c r="V173" s="4">
        <f t="shared" si="44"/>
        <v>15.307642392895135</v>
      </c>
      <c r="W173" s="4">
        <f t="shared" si="44"/>
        <v>14.642092723638823</v>
      </c>
      <c r="X173" s="4">
        <f t="shared" si="44"/>
        <v>14.032005526820539</v>
      </c>
      <c r="Y173" s="4">
        <f t="shared" si="44"/>
        <v>13.470725305747719</v>
      </c>
      <c r="Z173" s="4">
        <f t="shared" si="44"/>
        <v>12.952620486295881</v>
      </c>
      <c r="AA173" s="4">
        <f t="shared" si="44"/>
        <v>12.472893801618255</v>
      </c>
      <c r="AB173" s="4">
        <f t="shared" si="44"/>
        <v>12.027433308703321</v>
      </c>
      <c r="AC173" s="4">
        <f t="shared" si="44"/>
        <v>11.612694229092861</v>
      </c>
      <c r="AD173" s="4">
        <f t="shared" si="44"/>
        <v>11.225604421456431</v>
      </c>
    </row>
    <row r="174" spans="1:30" ht="12.75">
      <c r="A174" s="9"/>
      <c r="B174" s="20">
        <v>55</v>
      </c>
      <c r="C174" s="33">
        <f t="shared" si="45"/>
        <v>1.1726039399558574</v>
      </c>
      <c r="D174" s="25">
        <f t="shared" si="46"/>
        <v>4438.305912732921</v>
      </c>
      <c r="E174" s="4">
        <f t="shared" si="43"/>
        <v>70.6410794596889</v>
      </c>
      <c r="F174" s="4">
        <f t="shared" si="44"/>
        <v>58.86756621640742</v>
      </c>
      <c r="G174" s="4">
        <f t="shared" si="44"/>
        <v>50.457913899777786</v>
      </c>
      <c r="H174" s="4">
        <f t="shared" si="44"/>
        <v>44.15067466230556</v>
      </c>
      <c r="I174" s="4">
        <f t="shared" si="44"/>
        <v>39.24504414427161</v>
      </c>
      <c r="J174" s="4">
        <f t="shared" si="44"/>
        <v>35.32053972984445</v>
      </c>
      <c r="K174" s="4">
        <f t="shared" si="44"/>
        <v>32.10958157258586</v>
      </c>
      <c r="L174" s="4">
        <f t="shared" si="44"/>
        <v>29.43378310820371</v>
      </c>
      <c r="M174" s="4">
        <f t="shared" si="44"/>
        <v>27.16964594603419</v>
      </c>
      <c r="N174" s="4">
        <f t="shared" si="44"/>
        <v>25.228956949888893</v>
      </c>
      <c r="O174" s="4">
        <f t="shared" si="44"/>
        <v>23.547026486562967</v>
      </c>
      <c r="P174" s="4">
        <f t="shared" si="44"/>
        <v>22.07533733115278</v>
      </c>
      <c r="Q174" s="4">
        <f t="shared" si="44"/>
        <v>20.776788076379084</v>
      </c>
      <c r="R174" s="4">
        <f t="shared" si="44"/>
        <v>19.622522072135805</v>
      </c>
      <c r="S174" s="4">
        <f t="shared" si="44"/>
        <v>18.58975775254971</v>
      </c>
      <c r="T174" s="4">
        <f t="shared" si="44"/>
        <v>17.660269864922224</v>
      </c>
      <c r="U174" s="4">
        <f t="shared" si="44"/>
        <v>16.81930463325926</v>
      </c>
      <c r="V174" s="4">
        <f t="shared" si="44"/>
        <v>16.05479078629293</v>
      </c>
      <c r="W174" s="4">
        <f t="shared" si="44"/>
        <v>15.356756404280196</v>
      </c>
      <c r="X174" s="4">
        <f t="shared" si="44"/>
        <v>14.716891554101855</v>
      </c>
      <c r="Y174" s="4">
        <f t="shared" si="44"/>
        <v>14.12821589193778</v>
      </c>
      <c r="Z174" s="4">
        <f t="shared" si="44"/>
        <v>13.584822973017095</v>
      </c>
      <c r="AA174" s="4">
        <f t="shared" si="44"/>
        <v>13.08168138142387</v>
      </c>
      <c r="AB174" s="4">
        <f t="shared" si="44"/>
        <v>12.614478474944447</v>
      </c>
      <c r="AC174" s="4">
        <f t="shared" si="44"/>
        <v>12.179496458567053</v>
      </c>
      <c r="AD174" s="4">
        <f t="shared" si="44"/>
        <v>11.773513243281483</v>
      </c>
    </row>
    <row r="175" spans="1:30" ht="12.75">
      <c r="A175" s="9"/>
      <c r="B175" s="20">
        <v>60</v>
      </c>
      <c r="C175" s="33">
        <f t="shared" si="45"/>
        <v>1.224744871391589</v>
      </c>
      <c r="D175" s="25">
        <f t="shared" si="46"/>
        <v>4635.659338217164</v>
      </c>
      <c r="E175" s="4">
        <f t="shared" si="43"/>
        <v>73.782201159137</v>
      </c>
      <c r="F175" s="4">
        <f t="shared" si="44"/>
        <v>61.48516763261418</v>
      </c>
      <c r="G175" s="4">
        <f t="shared" si="44"/>
        <v>52.70157225652643</v>
      </c>
      <c r="H175" s="4">
        <f t="shared" si="44"/>
        <v>46.113875724460634</v>
      </c>
      <c r="I175" s="4">
        <f t="shared" si="44"/>
        <v>40.990111755076114</v>
      </c>
      <c r="J175" s="4">
        <f t="shared" si="44"/>
        <v>36.8911005795685</v>
      </c>
      <c r="K175" s="4">
        <f t="shared" si="44"/>
        <v>33.5373641632441</v>
      </c>
      <c r="L175" s="4">
        <f t="shared" si="44"/>
        <v>30.74258381630709</v>
      </c>
      <c r="M175" s="4">
        <f t="shared" si="44"/>
        <v>28.377769676591157</v>
      </c>
      <c r="N175" s="4">
        <f t="shared" si="44"/>
        <v>26.350786128263216</v>
      </c>
      <c r="O175" s="4">
        <f t="shared" si="44"/>
        <v>24.594067053045674</v>
      </c>
      <c r="P175" s="4">
        <f t="shared" si="44"/>
        <v>23.056937862230317</v>
      </c>
      <c r="Q175" s="4">
        <f t="shared" si="44"/>
        <v>21.70064739974618</v>
      </c>
      <c r="R175" s="4">
        <f t="shared" si="44"/>
        <v>20.495055877538057</v>
      </c>
      <c r="S175" s="4">
        <f t="shared" si="44"/>
        <v>19.416368726088688</v>
      </c>
      <c r="T175" s="4">
        <f t="shared" si="44"/>
        <v>18.44555028978425</v>
      </c>
      <c r="U175" s="4">
        <f t="shared" si="44"/>
        <v>17.567190752175478</v>
      </c>
      <c r="V175" s="4">
        <f t="shared" si="44"/>
        <v>16.76868208162205</v>
      </c>
      <c r="W175" s="4">
        <f t="shared" si="44"/>
        <v>16.03960894763848</v>
      </c>
      <c r="X175" s="4">
        <f t="shared" si="44"/>
        <v>15.371291908153545</v>
      </c>
      <c r="Y175" s="4">
        <f t="shared" si="44"/>
        <v>14.756440231827401</v>
      </c>
      <c r="Z175" s="4">
        <f t="shared" si="44"/>
        <v>14.188884838295579</v>
      </c>
      <c r="AA175" s="4">
        <f t="shared" si="44"/>
        <v>13.663370585025373</v>
      </c>
      <c r="AB175" s="4">
        <f t="shared" si="44"/>
        <v>13.175393064131608</v>
      </c>
      <c r="AC175" s="4">
        <f t="shared" si="44"/>
        <v>12.721069165368451</v>
      </c>
      <c r="AD175" s="4">
        <f t="shared" si="44"/>
        <v>12.297033526522837</v>
      </c>
    </row>
    <row r="176" spans="1:30" ht="12.75">
      <c r="A176" s="9"/>
      <c r="B176" s="20">
        <v>65</v>
      </c>
      <c r="C176" s="33">
        <f t="shared" si="45"/>
        <v>1.2747548783981961</v>
      </c>
      <c r="D176" s="25">
        <f t="shared" si="46"/>
        <v>4824.9472147371725</v>
      </c>
      <c r="E176" s="4">
        <f t="shared" si="43"/>
        <v>76.7949497593731</v>
      </c>
      <c r="F176" s="4">
        <f t="shared" si="44"/>
        <v>63.99579146614425</v>
      </c>
      <c r="G176" s="4">
        <f t="shared" si="44"/>
        <v>54.853535542409354</v>
      </c>
      <c r="H176" s="4">
        <f t="shared" si="44"/>
        <v>47.99684359960819</v>
      </c>
      <c r="I176" s="4">
        <f t="shared" si="44"/>
        <v>42.66386097742951</v>
      </c>
      <c r="J176" s="4">
        <f t="shared" si="44"/>
        <v>38.39747487968655</v>
      </c>
      <c r="K176" s="4">
        <f t="shared" si="44"/>
        <v>34.90679534516959</v>
      </c>
      <c r="L176" s="4">
        <f t="shared" si="44"/>
        <v>31.997895733072124</v>
      </c>
      <c r="M176" s="4">
        <f t="shared" si="44"/>
        <v>29.536519138220424</v>
      </c>
      <c r="N176" s="4">
        <f t="shared" si="44"/>
        <v>27.426767771204677</v>
      </c>
      <c r="O176" s="4">
        <f t="shared" si="44"/>
        <v>25.598316586457702</v>
      </c>
      <c r="P176" s="4">
        <f t="shared" si="44"/>
        <v>23.998421799804095</v>
      </c>
      <c r="Q176" s="4">
        <f t="shared" si="44"/>
        <v>22.586749929227384</v>
      </c>
      <c r="R176" s="4">
        <f t="shared" si="44"/>
        <v>21.331930488714754</v>
      </c>
      <c r="S176" s="4">
        <f t="shared" si="44"/>
        <v>20.209197305098183</v>
      </c>
      <c r="T176" s="4">
        <f t="shared" si="44"/>
        <v>19.198737439843274</v>
      </c>
      <c r="U176" s="4">
        <f t="shared" si="44"/>
        <v>18.284511847469787</v>
      </c>
      <c r="V176" s="4">
        <f t="shared" si="44"/>
        <v>17.453397672584796</v>
      </c>
      <c r="W176" s="4">
        <f t="shared" si="44"/>
        <v>16.694554295515893</v>
      </c>
      <c r="X176" s="4">
        <f t="shared" si="44"/>
        <v>15.998947866536062</v>
      </c>
      <c r="Y176" s="4">
        <f t="shared" si="44"/>
        <v>15.35898995187462</v>
      </c>
      <c r="Z176" s="4">
        <f t="shared" si="44"/>
        <v>14.768259569110212</v>
      </c>
      <c r="AA176" s="4">
        <f t="shared" si="44"/>
        <v>14.221286992476502</v>
      </c>
      <c r="AB176" s="4">
        <f t="shared" si="44"/>
        <v>13.713383885602338</v>
      </c>
      <c r="AC176" s="4">
        <f t="shared" si="44"/>
        <v>13.240508579202258</v>
      </c>
      <c r="AD176" s="4">
        <f t="shared" si="44"/>
        <v>12.799158293228851</v>
      </c>
    </row>
    <row r="177" spans="1:30" ht="12.75">
      <c r="A177" s="9"/>
      <c r="B177" s="20">
        <v>70</v>
      </c>
      <c r="C177" s="33">
        <f t="shared" si="45"/>
        <v>1.3228756555322954</v>
      </c>
      <c r="D177" s="25">
        <f t="shared" si="46"/>
        <v>5007.084356189738</v>
      </c>
      <c r="E177" s="4">
        <f t="shared" si="43"/>
        <v>79.69388564502248</v>
      </c>
      <c r="F177" s="4">
        <f t="shared" si="44"/>
        <v>66.41157137085207</v>
      </c>
      <c r="G177" s="4">
        <f t="shared" si="44"/>
        <v>56.92420403215892</v>
      </c>
      <c r="H177" s="4">
        <f t="shared" si="44"/>
        <v>49.808678528139055</v>
      </c>
      <c r="I177" s="4">
        <f t="shared" si="44"/>
        <v>44.274380913901375</v>
      </c>
      <c r="J177" s="4">
        <f t="shared" si="44"/>
        <v>39.84694282251124</v>
      </c>
      <c r="K177" s="4">
        <f t="shared" si="44"/>
        <v>36.22449347501022</v>
      </c>
      <c r="L177" s="4">
        <f t="shared" si="44"/>
        <v>33.20578568542604</v>
      </c>
      <c r="M177" s="4">
        <f t="shared" si="44"/>
        <v>30.651494478854804</v>
      </c>
      <c r="N177" s="4">
        <f t="shared" si="44"/>
        <v>28.46210201607946</v>
      </c>
      <c r="O177" s="4">
        <f t="shared" si="44"/>
        <v>26.564628548340828</v>
      </c>
      <c r="P177" s="4">
        <f t="shared" si="44"/>
        <v>24.904339264069527</v>
      </c>
      <c r="Q177" s="4">
        <f t="shared" si="44"/>
        <v>23.439378130888965</v>
      </c>
      <c r="R177" s="4">
        <f t="shared" si="44"/>
        <v>22.137190456950687</v>
      </c>
      <c r="S177" s="4">
        <f t="shared" si="44"/>
        <v>20.972075169742762</v>
      </c>
      <c r="T177" s="4">
        <f t="shared" si="44"/>
        <v>19.92347141125562</v>
      </c>
      <c r="U177" s="4">
        <f t="shared" si="44"/>
        <v>18.97473467738631</v>
      </c>
      <c r="V177" s="4">
        <f t="shared" si="44"/>
        <v>18.11224673750511</v>
      </c>
      <c r="W177" s="4">
        <f t="shared" si="44"/>
        <v>17.324757748917932</v>
      </c>
      <c r="X177" s="4">
        <f t="shared" si="44"/>
        <v>16.60289284271302</v>
      </c>
      <c r="Y177" s="4">
        <f t="shared" si="44"/>
        <v>15.938777129004498</v>
      </c>
      <c r="Z177" s="4">
        <f t="shared" si="44"/>
        <v>15.325747239427402</v>
      </c>
      <c r="AA177" s="4">
        <f t="shared" si="44"/>
        <v>14.75812697130046</v>
      </c>
      <c r="AB177" s="4">
        <f t="shared" si="44"/>
        <v>14.23105100803973</v>
      </c>
      <c r="AC177" s="4">
        <f t="shared" si="44"/>
        <v>13.740325111210774</v>
      </c>
      <c r="AD177" s="4">
        <f t="shared" si="44"/>
        <v>13.282314274170414</v>
      </c>
    </row>
    <row r="178" spans="1:30" ht="12.75">
      <c r="A178" s="9"/>
      <c r="B178" s="20">
        <v>75</v>
      </c>
      <c r="C178" s="33">
        <f t="shared" si="45"/>
        <v>1.3693063937629153</v>
      </c>
      <c r="D178" s="25">
        <f t="shared" si="46"/>
        <v>5182.824700392634</v>
      </c>
      <c r="E178" s="4">
        <f t="shared" si="43"/>
        <v>82.49100866069706</v>
      </c>
      <c r="F178" s="4">
        <f t="shared" si="44"/>
        <v>68.74250721724756</v>
      </c>
      <c r="G178" s="4">
        <f t="shared" si="44"/>
        <v>58.92214904335505</v>
      </c>
      <c r="H178" s="4">
        <f t="shared" si="44"/>
        <v>51.55688041293566</v>
      </c>
      <c r="I178" s="4">
        <f t="shared" si="44"/>
        <v>45.82833814483171</v>
      </c>
      <c r="J178" s="4">
        <f t="shared" si="44"/>
        <v>41.24550433034853</v>
      </c>
      <c r="K178" s="4">
        <f t="shared" si="44"/>
        <v>37.49591302758958</v>
      </c>
      <c r="L178" s="4">
        <f t="shared" si="44"/>
        <v>34.37125360862378</v>
      </c>
      <c r="M178" s="4">
        <f t="shared" si="44"/>
        <v>31.72731102334503</v>
      </c>
      <c r="N178" s="4">
        <f t="shared" si="44"/>
        <v>29.461074521677524</v>
      </c>
      <c r="O178" s="4">
        <f t="shared" si="44"/>
        <v>27.497002886899022</v>
      </c>
      <c r="P178" s="4">
        <f t="shared" si="44"/>
        <v>25.77844020646783</v>
      </c>
      <c r="Q178" s="4">
        <f t="shared" si="44"/>
        <v>24.26206137079326</v>
      </c>
      <c r="R178" s="4">
        <f t="shared" si="44"/>
        <v>22.914169072415856</v>
      </c>
      <c r="S178" s="4">
        <f t="shared" si="44"/>
        <v>21.70816017386765</v>
      </c>
      <c r="T178" s="4">
        <f t="shared" si="44"/>
        <v>20.622752165174266</v>
      </c>
      <c r="U178" s="4">
        <f t="shared" si="44"/>
        <v>19.640716347785016</v>
      </c>
      <c r="V178" s="4">
        <f t="shared" si="44"/>
        <v>18.74795651379479</v>
      </c>
      <c r="W178" s="4">
        <f t="shared" si="44"/>
        <v>17.932827969716755</v>
      </c>
      <c r="X178" s="4">
        <f t="shared" si="44"/>
        <v>17.18562680431189</v>
      </c>
      <c r="Y178" s="4">
        <f t="shared" si="44"/>
        <v>16.498201732139414</v>
      </c>
      <c r="Z178" s="4">
        <f t="shared" si="44"/>
        <v>15.863655511672516</v>
      </c>
      <c r="AA178" s="4">
        <f t="shared" si="44"/>
        <v>15.276112714943903</v>
      </c>
      <c r="AB178" s="4">
        <f t="shared" si="44"/>
        <v>14.730537260838762</v>
      </c>
      <c r="AC178" s="4">
        <f t="shared" si="44"/>
        <v>14.222587700120187</v>
      </c>
      <c r="AD178" s="4">
        <f t="shared" si="44"/>
        <v>13.748501443449511</v>
      </c>
    </row>
    <row r="179" spans="1:30" ht="12.75">
      <c r="A179" s="9"/>
      <c r="B179" s="20">
        <v>80</v>
      </c>
      <c r="C179" s="33">
        <f t="shared" si="45"/>
        <v>1.4142135623730951</v>
      </c>
      <c r="D179" s="25">
        <f t="shared" si="46"/>
        <v>5352.7983335821655</v>
      </c>
      <c r="E179" s="4">
        <f t="shared" si="43"/>
        <v>85.19634740126176</v>
      </c>
      <c r="F179" s="4">
        <f t="shared" si="44"/>
        <v>70.99695616771814</v>
      </c>
      <c r="G179" s="4">
        <f t="shared" si="44"/>
        <v>60.85453385804411</v>
      </c>
      <c r="H179" s="4">
        <f t="shared" si="44"/>
        <v>53.2477171257886</v>
      </c>
      <c r="I179" s="4">
        <f t="shared" si="44"/>
        <v>47.33130411181209</v>
      </c>
      <c r="J179" s="4">
        <f t="shared" si="44"/>
        <v>42.59817370063088</v>
      </c>
      <c r="K179" s="4">
        <f t="shared" si="44"/>
        <v>38.725612455118984</v>
      </c>
      <c r="L179" s="4">
        <f t="shared" si="44"/>
        <v>35.49847808385907</v>
      </c>
      <c r="M179" s="4">
        <f t="shared" si="44"/>
        <v>32.76782592356222</v>
      </c>
      <c r="N179" s="4">
        <f t="shared" si="44"/>
        <v>30.427266929022053</v>
      </c>
      <c r="O179" s="4">
        <f t="shared" si="44"/>
        <v>28.398782467087255</v>
      </c>
      <c r="P179" s="4">
        <f t="shared" si="44"/>
        <v>26.6238585628943</v>
      </c>
      <c r="Q179" s="4">
        <f t="shared" si="44"/>
        <v>25.057749235665224</v>
      </c>
      <c r="R179" s="4">
        <f t="shared" si="44"/>
        <v>23.665652055906044</v>
      </c>
      <c r="S179" s="4">
        <f t="shared" si="44"/>
        <v>22.420091421384672</v>
      </c>
      <c r="T179" s="4">
        <f t="shared" si="44"/>
        <v>21.29908685031544</v>
      </c>
      <c r="U179" s="4">
        <f t="shared" si="44"/>
        <v>20.284844619348036</v>
      </c>
      <c r="V179" s="4">
        <f t="shared" si="44"/>
        <v>19.362806227559492</v>
      </c>
      <c r="W179" s="4">
        <f t="shared" si="44"/>
        <v>18.520945087230817</v>
      </c>
      <c r="X179" s="4">
        <f t="shared" si="44"/>
        <v>17.749239041929535</v>
      </c>
      <c r="Y179" s="4">
        <f t="shared" si="44"/>
        <v>17.03926948025235</v>
      </c>
      <c r="Z179" s="4">
        <f t="shared" si="44"/>
        <v>16.38391296178111</v>
      </c>
      <c r="AA179" s="4">
        <f t="shared" si="44"/>
        <v>15.77710137060403</v>
      </c>
      <c r="AB179" s="4">
        <f t="shared" si="44"/>
        <v>15.213633464511027</v>
      </c>
      <c r="AC179" s="4">
        <f t="shared" si="44"/>
        <v>14.689025414010645</v>
      </c>
      <c r="AD179" s="4">
        <f t="shared" si="44"/>
        <v>14.199391233543627</v>
      </c>
    </row>
    <row r="180" spans="1:30" ht="12.75">
      <c r="A180" s="9"/>
      <c r="B180" s="20">
        <v>85</v>
      </c>
      <c r="C180" s="33">
        <f t="shared" si="45"/>
        <v>1.4577379737113252</v>
      </c>
      <c r="D180" s="25">
        <f t="shared" si="46"/>
        <v>5517.5382304973655</v>
      </c>
      <c r="E180" s="4">
        <f t="shared" si="43"/>
        <v>87.8183848130547</v>
      </c>
      <c r="F180" s="4">
        <f t="shared" si="44"/>
        <v>73.18198734421226</v>
      </c>
      <c r="G180" s="4">
        <f t="shared" si="44"/>
        <v>62.727417723610515</v>
      </c>
      <c r="H180" s="4">
        <f t="shared" si="44"/>
        <v>54.88649050815919</v>
      </c>
      <c r="I180" s="4">
        <f t="shared" si="44"/>
        <v>48.787991562808166</v>
      </c>
      <c r="J180" s="4">
        <f t="shared" si="44"/>
        <v>43.90919240652735</v>
      </c>
      <c r="K180" s="4">
        <f t="shared" si="44"/>
        <v>39.917447642297596</v>
      </c>
      <c r="L180" s="4">
        <f t="shared" si="44"/>
        <v>36.59099367210613</v>
      </c>
      <c r="M180" s="4">
        <f t="shared" si="44"/>
        <v>33.77630185117489</v>
      </c>
      <c r="N180" s="4">
        <f t="shared" si="44"/>
        <v>31.363708861805257</v>
      </c>
      <c r="O180" s="4">
        <f t="shared" si="44"/>
        <v>29.272794937684907</v>
      </c>
      <c r="P180" s="4">
        <f t="shared" si="44"/>
        <v>27.443245254079596</v>
      </c>
      <c r="Q180" s="4">
        <f t="shared" si="44"/>
        <v>25.828936709721972</v>
      </c>
      <c r="R180" s="4">
        <f t="shared" si="44"/>
        <v>24.393995781404083</v>
      </c>
      <c r="S180" s="4">
        <f t="shared" si="44"/>
        <v>23.110101266593343</v>
      </c>
      <c r="T180" s="4">
        <f t="shared" si="44"/>
        <v>21.954596203263677</v>
      </c>
      <c r="U180" s="4">
        <f t="shared" si="44"/>
        <v>20.909139241203505</v>
      </c>
      <c r="V180" s="4">
        <f t="shared" si="44"/>
        <v>19.958723821148798</v>
      </c>
      <c r="W180" s="4">
        <f t="shared" si="44"/>
        <v>19.090953220229288</v>
      </c>
      <c r="X180" s="4">
        <f t="shared" si="44"/>
        <v>18.295496836053065</v>
      </c>
      <c r="Y180" s="4">
        <f t="shared" si="44"/>
        <v>17.56367696261094</v>
      </c>
      <c r="Z180" s="4">
        <f t="shared" si="44"/>
        <v>16.888150925587446</v>
      </c>
      <c r="AA180" s="4">
        <f t="shared" si="44"/>
        <v>16.262663854269395</v>
      </c>
      <c r="AB180" s="4">
        <f t="shared" si="44"/>
        <v>15.681854430902629</v>
      </c>
      <c r="AC180" s="4">
        <f t="shared" si="44"/>
        <v>15.14110082983702</v>
      </c>
      <c r="AD180" s="4">
        <f t="shared" si="44"/>
        <v>14.636397468842453</v>
      </c>
    </row>
    <row r="181" spans="1:30" ht="12.75">
      <c r="A181" s="9"/>
      <c r="B181" s="20">
        <v>90</v>
      </c>
      <c r="C181" s="33">
        <f t="shared" si="45"/>
        <v>1.5</v>
      </c>
      <c r="D181" s="25">
        <f t="shared" si="46"/>
        <v>5677.5</v>
      </c>
      <c r="E181" s="4">
        <f t="shared" si="43"/>
        <v>90.3643724696356</v>
      </c>
      <c r="F181" s="4">
        <f t="shared" si="44"/>
        <v>75.30364372469636</v>
      </c>
      <c r="G181" s="4">
        <f t="shared" si="44"/>
        <v>64.54598033545402</v>
      </c>
      <c r="H181" s="4">
        <f t="shared" si="44"/>
        <v>56.477732793522264</v>
      </c>
      <c r="I181" s="4">
        <f t="shared" si="44"/>
        <v>50.202429149797574</v>
      </c>
      <c r="J181" s="4">
        <f t="shared" si="44"/>
        <v>45.1821862348178</v>
      </c>
      <c r="K181" s="4">
        <f t="shared" si="44"/>
        <v>41.07471475892528</v>
      </c>
      <c r="L181" s="4">
        <f t="shared" si="44"/>
        <v>37.65182186234818</v>
      </c>
      <c r="M181" s="4">
        <f t="shared" si="44"/>
        <v>34.755527872936774</v>
      </c>
      <c r="N181" s="4">
        <f t="shared" si="44"/>
        <v>32.27299016772701</v>
      </c>
      <c r="O181" s="4">
        <f t="shared" si="44"/>
        <v>30.121457489878537</v>
      </c>
      <c r="P181" s="4">
        <f t="shared" si="44"/>
        <v>28.238866396761132</v>
      </c>
      <c r="Q181" s="4">
        <f t="shared" si="44"/>
        <v>26.577756608716356</v>
      </c>
      <c r="R181" s="4">
        <f t="shared" si="44"/>
        <v>25.101214574898787</v>
      </c>
      <c r="S181" s="4">
        <f t="shared" si="44"/>
        <v>23.780098018325162</v>
      </c>
      <c r="T181" s="4">
        <f t="shared" si="44"/>
        <v>22.5910931174089</v>
      </c>
      <c r="U181" s="4">
        <f t="shared" si="44"/>
        <v>21.515326778484674</v>
      </c>
      <c r="V181" s="4">
        <f t="shared" si="44"/>
        <v>20.53735737946264</v>
      </c>
      <c r="W181" s="4">
        <f t="shared" si="44"/>
        <v>19.644428797746873</v>
      </c>
      <c r="X181" s="4">
        <f t="shared" si="44"/>
        <v>18.82591093117409</v>
      </c>
      <c r="Y181" s="4">
        <f t="shared" si="44"/>
        <v>18.07287449392712</v>
      </c>
      <c r="Z181" s="4">
        <f>$D181*1.2/Z$3/3.785/2.47*0.62</f>
        <v>17.377763936468387</v>
      </c>
      <c r="AA181" s="4">
        <f>$D181*1.2/AA$3/3.785/2.47*0.62</f>
        <v>16.734143049932523</v>
      </c>
      <c r="AB181" s="4">
        <f>$D181*1.2/AB$3/3.785/2.47*0.62</f>
        <v>16.136495083863505</v>
      </c>
      <c r="AC181" s="4">
        <f>$D181*1.2/AC$3/3.785/2.47*0.62</f>
        <v>15.580064218902693</v>
      </c>
      <c r="AD181" s="4">
        <f>$D181*1.2/AD$3/3.785/2.47*0.62</f>
        <v>15.060728744939269</v>
      </c>
    </row>
    <row r="182" spans="1:30" ht="12.75">
      <c r="A182" s="9"/>
      <c r="B182" s="20">
        <v>95</v>
      </c>
      <c r="C182" s="33">
        <f t="shared" si="45"/>
        <v>1.541103500742244</v>
      </c>
      <c r="D182" s="25">
        <f t="shared" si="46"/>
        <v>5833.076750309394</v>
      </c>
      <c r="E182" s="4">
        <f t="shared" si="43"/>
        <v>92.840567170221</v>
      </c>
      <c r="F182" s="4">
        <f aca="true" t="shared" si="48" ref="F182:T183">$D182*1.2/F$3/3.785/2.47*0.62</f>
        <v>77.3671393085175</v>
      </c>
      <c r="G182" s="4">
        <f t="shared" si="48"/>
        <v>66.31469083587214</v>
      </c>
      <c r="H182" s="4">
        <f t="shared" si="48"/>
        <v>58.02535448138813</v>
      </c>
      <c r="I182" s="4">
        <f t="shared" si="48"/>
        <v>51.57809287234501</v>
      </c>
      <c r="J182" s="4">
        <f t="shared" si="48"/>
        <v>46.4202835851105</v>
      </c>
      <c r="K182" s="4">
        <f t="shared" si="48"/>
        <v>42.20025780464591</v>
      </c>
      <c r="L182" s="4">
        <f t="shared" si="48"/>
        <v>38.68356965425875</v>
      </c>
      <c r="M182" s="4">
        <f t="shared" si="48"/>
        <v>35.707910450085</v>
      </c>
      <c r="N182" s="4">
        <f t="shared" si="48"/>
        <v>33.15734541793607</v>
      </c>
      <c r="O182" s="4">
        <f t="shared" si="48"/>
        <v>30.946855723407</v>
      </c>
      <c r="P182" s="4">
        <f t="shared" si="48"/>
        <v>29.012677240694064</v>
      </c>
      <c r="Q182" s="4">
        <f t="shared" si="48"/>
        <v>27.30604916771206</v>
      </c>
      <c r="R182" s="4">
        <f t="shared" si="48"/>
        <v>25.789046436172505</v>
      </c>
      <c r="S182" s="4">
        <f t="shared" si="48"/>
        <v>24.431728202689737</v>
      </c>
      <c r="T182" s="4">
        <f t="shared" si="48"/>
        <v>23.21014179255525</v>
      </c>
      <c r="U182" s="4">
        <f aca="true" t="shared" si="49" ref="U182:AD183">$D182*1.2/U$3/3.785/2.47*0.62</f>
        <v>22.104896945290715</v>
      </c>
      <c r="V182" s="4">
        <f t="shared" si="49"/>
        <v>21.100128902322954</v>
      </c>
      <c r="W182" s="4">
        <f t="shared" si="49"/>
        <v>20.182731993526303</v>
      </c>
      <c r="X182" s="4">
        <f t="shared" si="49"/>
        <v>19.341784827129374</v>
      </c>
      <c r="Y182" s="4">
        <f t="shared" si="49"/>
        <v>18.568113434044204</v>
      </c>
      <c r="Z182" s="4">
        <f t="shared" si="49"/>
        <v>17.8539552250425</v>
      </c>
      <c r="AA182" s="4">
        <f t="shared" si="49"/>
        <v>17.192697624115002</v>
      </c>
      <c r="AB182" s="4">
        <f t="shared" si="49"/>
        <v>16.578672708968035</v>
      </c>
      <c r="AC182" s="4">
        <f t="shared" si="49"/>
        <v>16.006994339693275</v>
      </c>
      <c r="AD182" s="4">
        <f t="shared" si="49"/>
        <v>15.4734278617035</v>
      </c>
    </row>
    <row r="183" spans="1:30" ht="12.75">
      <c r="A183" s="9"/>
      <c r="B183" s="20">
        <v>100</v>
      </c>
      <c r="C183" s="33">
        <f t="shared" si="45"/>
        <v>1.5811388300841898</v>
      </c>
      <c r="D183" s="25">
        <f t="shared" si="46"/>
        <v>5984.610471868658</v>
      </c>
      <c r="E183" s="4">
        <f t="shared" si="43"/>
        <v>95.25241211195441</v>
      </c>
      <c r="F183" s="4">
        <f t="shared" si="48"/>
        <v>79.37701009329535</v>
      </c>
      <c r="G183" s="4">
        <f t="shared" si="48"/>
        <v>68.0374372228246</v>
      </c>
      <c r="H183" s="4">
        <f t="shared" si="48"/>
        <v>59.532757569971515</v>
      </c>
      <c r="I183" s="4">
        <f t="shared" si="48"/>
        <v>52.91800672886357</v>
      </c>
      <c r="J183" s="4">
        <f t="shared" si="48"/>
        <v>47.62620605597721</v>
      </c>
      <c r="K183" s="4">
        <f t="shared" si="48"/>
        <v>43.29655095997928</v>
      </c>
      <c r="L183" s="4">
        <f t="shared" si="48"/>
        <v>39.68850504664768</v>
      </c>
      <c r="M183" s="4">
        <f t="shared" si="48"/>
        <v>36.63554311998247</v>
      </c>
      <c r="N183" s="4">
        <f t="shared" si="48"/>
        <v>34.0187186114123</v>
      </c>
      <c r="O183" s="4">
        <f t="shared" si="48"/>
        <v>31.750804037318137</v>
      </c>
      <c r="P183" s="4">
        <f t="shared" si="48"/>
        <v>29.766378784985758</v>
      </c>
      <c r="Q183" s="4">
        <f t="shared" si="48"/>
        <v>28.015415327045417</v>
      </c>
      <c r="R183" s="4">
        <f t="shared" si="48"/>
        <v>26.459003364431783</v>
      </c>
      <c r="S183" s="4">
        <f t="shared" si="48"/>
        <v>25.06642423998801</v>
      </c>
      <c r="T183" s="4">
        <f t="shared" si="48"/>
        <v>23.813103027988603</v>
      </c>
      <c r="U183" s="4">
        <f t="shared" si="49"/>
        <v>22.67914574094153</v>
      </c>
      <c r="V183" s="4">
        <f t="shared" si="49"/>
        <v>21.64827547998964</v>
      </c>
      <c r="W183" s="4">
        <f t="shared" si="49"/>
        <v>20.70704611129444</v>
      </c>
      <c r="X183" s="4">
        <f t="shared" si="49"/>
        <v>19.84425252332384</v>
      </c>
      <c r="Y183" s="4">
        <f t="shared" si="49"/>
        <v>19.050482422390882</v>
      </c>
      <c r="Z183" s="4">
        <f t="shared" si="49"/>
        <v>18.317771559991236</v>
      </c>
      <c r="AA183" s="4">
        <f t="shared" si="49"/>
        <v>17.639335576287852</v>
      </c>
      <c r="AB183" s="4">
        <f t="shared" si="49"/>
        <v>17.00935930570615</v>
      </c>
      <c r="AC183" s="4">
        <f t="shared" si="49"/>
        <v>16.4228296744749</v>
      </c>
      <c r="AD183" s="4">
        <f t="shared" si="49"/>
        <v>15.875402018659068</v>
      </c>
    </row>
  </sheetData>
  <mergeCells count="1">
    <mergeCell ref="C2:D2"/>
  </mergeCells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83"/>
  <sheetViews>
    <sheetView zoomScale="75" zoomScaleNormal="75" workbookViewId="0" topLeftCell="A1">
      <selection activeCell="E4" sqref="E4"/>
    </sheetView>
  </sheetViews>
  <sheetFormatPr defaultColWidth="9.140625" defaultRowHeight="12.75"/>
  <cols>
    <col min="1" max="1" width="9.140625" style="1" customWidth="1"/>
    <col min="2" max="3" width="11.7109375" style="0" customWidth="1"/>
  </cols>
  <sheetData>
    <row r="1" spans="2:4" ht="12.75">
      <c r="B1" s="23"/>
      <c r="C1" s="19"/>
      <c r="D1" s="24"/>
    </row>
    <row r="2" spans="2:30" ht="12.75">
      <c r="B2" s="19"/>
      <c r="C2" s="62" t="s">
        <v>20</v>
      </c>
      <c r="D2" s="63"/>
      <c r="E2" s="28" t="s">
        <v>22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75">
      <c r="A3" s="29" t="s">
        <v>7</v>
      </c>
      <c r="B3" s="30" t="s">
        <v>4</v>
      </c>
      <c r="C3" s="30" t="s">
        <v>3</v>
      </c>
      <c r="D3" s="32" t="s">
        <v>5</v>
      </c>
      <c r="E3" s="31">
        <v>5</v>
      </c>
      <c r="F3" s="31">
        <v>6</v>
      </c>
      <c r="G3" s="31">
        <v>7</v>
      </c>
      <c r="H3" s="31">
        <v>8</v>
      </c>
      <c r="I3" s="31">
        <v>9</v>
      </c>
      <c r="J3" s="31">
        <v>10</v>
      </c>
      <c r="K3" s="31">
        <v>11</v>
      </c>
      <c r="L3" s="31">
        <v>12</v>
      </c>
      <c r="M3" s="31">
        <v>13</v>
      </c>
      <c r="N3" s="31">
        <v>14</v>
      </c>
      <c r="O3" s="31">
        <v>15</v>
      </c>
      <c r="P3" s="31">
        <v>16</v>
      </c>
      <c r="Q3" s="31">
        <v>17</v>
      </c>
      <c r="R3" s="31">
        <v>18</v>
      </c>
      <c r="S3" s="31">
        <v>19</v>
      </c>
      <c r="T3" s="31">
        <v>20</v>
      </c>
      <c r="U3" s="31">
        <v>21</v>
      </c>
      <c r="V3" s="31">
        <v>22</v>
      </c>
      <c r="W3" s="31">
        <v>23</v>
      </c>
      <c r="X3" s="31">
        <v>24</v>
      </c>
      <c r="Y3" s="31">
        <v>25</v>
      </c>
      <c r="Z3" s="31">
        <v>26</v>
      </c>
      <c r="AA3" s="31">
        <v>27</v>
      </c>
      <c r="AB3" s="31">
        <v>28</v>
      </c>
      <c r="AC3" s="31">
        <v>29</v>
      </c>
      <c r="AD3" s="31">
        <v>30</v>
      </c>
    </row>
    <row r="4" spans="1:30" ht="12.75">
      <c r="A4" s="9">
        <v>8001</v>
      </c>
      <c r="B4" s="20">
        <v>15</v>
      </c>
      <c r="C4" s="33">
        <f>(B4/40*C$9^2)^0.5</f>
        <v>0.06123724356957946</v>
      </c>
      <c r="D4" s="25">
        <f aca="true" t="shared" si="0" ref="D4:D35">C4*3785</f>
        <v>231.78296691085825</v>
      </c>
      <c r="E4" s="4">
        <f aca="true" t="shared" si="1" ref="E4:N13">$D4*1.2/E$3/4.54/2.47*0.62</f>
        <v>3.075612680477243</v>
      </c>
      <c r="F4" s="4">
        <f t="shared" si="1"/>
        <v>2.5630105670643686</v>
      </c>
      <c r="G4" s="4">
        <f t="shared" si="1"/>
        <v>2.196866200340888</v>
      </c>
      <c r="H4" s="4">
        <f t="shared" si="1"/>
        <v>1.9222579252982765</v>
      </c>
      <c r="I4" s="4">
        <f t="shared" si="1"/>
        <v>1.708673711376246</v>
      </c>
      <c r="J4" s="4">
        <f t="shared" si="1"/>
        <v>1.5378063402386215</v>
      </c>
      <c r="K4" s="4">
        <f t="shared" si="1"/>
        <v>1.3980057638532921</v>
      </c>
      <c r="L4" s="4">
        <f t="shared" si="1"/>
        <v>1.2815052835321843</v>
      </c>
      <c r="M4" s="4">
        <f t="shared" si="1"/>
        <v>1.1829279540297089</v>
      </c>
      <c r="N4" s="4">
        <f t="shared" si="1"/>
        <v>1.098433100170444</v>
      </c>
      <c r="O4" s="4">
        <f aca="true" t="shared" si="2" ref="O4:X13">$D4*1.2/O$3/4.54/2.47*0.62</f>
        <v>1.0252042268257477</v>
      </c>
      <c r="P4" s="4">
        <f t="shared" si="2"/>
        <v>0.9611289626491383</v>
      </c>
      <c r="Q4" s="4">
        <f t="shared" si="2"/>
        <v>0.9045919648462477</v>
      </c>
      <c r="R4" s="4">
        <f t="shared" si="2"/>
        <v>0.854336855688123</v>
      </c>
      <c r="S4" s="4">
        <f t="shared" si="2"/>
        <v>0.809371758020327</v>
      </c>
      <c r="T4" s="4">
        <f t="shared" si="2"/>
        <v>0.7689031701193108</v>
      </c>
      <c r="U4" s="4">
        <f t="shared" si="2"/>
        <v>0.7322887334469624</v>
      </c>
      <c r="V4" s="4">
        <f t="shared" si="2"/>
        <v>0.6990028819266461</v>
      </c>
      <c r="W4" s="4">
        <f t="shared" si="2"/>
        <v>0.6686114522776614</v>
      </c>
      <c r="X4" s="4">
        <f t="shared" si="2"/>
        <v>0.6407526417660921</v>
      </c>
      <c r="Y4" s="4">
        <f aca="true" t="shared" si="3" ref="Y4:AD13">$D4*1.2/Y$3/4.54/2.47*0.62</f>
        <v>0.6151225360954485</v>
      </c>
      <c r="Z4" s="4">
        <f t="shared" si="3"/>
        <v>0.5914639770148544</v>
      </c>
      <c r="AA4" s="4">
        <f t="shared" si="3"/>
        <v>0.569557903792082</v>
      </c>
      <c r="AB4" s="4">
        <f t="shared" si="3"/>
        <v>0.549216550085222</v>
      </c>
      <c r="AC4" s="4">
        <f t="shared" si="3"/>
        <v>0.5302780483581454</v>
      </c>
      <c r="AD4" s="4">
        <f t="shared" si="3"/>
        <v>0.5126021134128739</v>
      </c>
    </row>
    <row r="5" spans="1:30" ht="12.75">
      <c r="A5" s="9"/>
      <c r="B5" s="20">
        <v>20</v>
      </c>
      <c r="C5" s="33">
        <f>(B5/40*C$9^2)^0.5</f>
        <v>0.07071067811865477</v>
      </c>
      <c r="D5" s="25">
        <f t="shared" si="0"/>
        <v>267.6399166791083</v>
      </c>
      <c r="E5" s="4">
        <f t="shared" si="1"/>
        <v>3.551411617993125</v>
      </c>
      <c r="F5" s="4">
        <f t="shared" si="1"/>
        <v>2.959509681660938</v>
      </c>
      <c r="G5" s="4">
        <f t="shared" si="1"/>
        <v>2.536722584280804</v>
      </c>
      <c r="H5" s="4">
        <f t="shared" si="1"/>
        <v>2.2196322612457036</v>
      </c>
      <c r="I5" s="4">
        <f t="shared" si="1"/>
        <v>1.9730064544406254</v>
      </c>
      <c r="J5" s="4">
        <f t="shared" si="1"/>
        <v>1.7757058089965625</v>
      </c>
      <c r="K5" s="4">
        <f t="shared" si="1"/>
        <v>1.6142780081786932</v>
      </c>
      <c r="L5" s="4">
        <f t="shared" si="1"/>
        <v>1.479754840830469</v>
      </c>
      <c r="M5" s="4">
        <f t="shared" si="1"/>
        <v>1.365927545381971</v>
      </c>
      <c r="N5" s="4">
        <f t="shared" si="1"/>
        <v>1.268361292140402</v>
      </c>
      <c r="O5" s="4">
        <f t="shared" si="2"/>
        <v>1.1838038726643754</v>
      </c>
      <c r="P5" s="4">
        <f t="shared" si="2"/>
        <v>1.1098161306228518</v>
      </c>
      <c r="Q5" s="4">
        <f t="shared" si="2"/>
        <v>1.0445328288215074</v>
      </c>
      <c r="R5" s="4">
        <f t="shared" si="2"/>
        <v>0.9865032272203127</v>
      </c>
      <c r="S5" s="4">
        <f t="shared" si="2"/>
        <v>0.9345820047350331</v>
      </c>
      <c r="T5" s="4">
        <f t="shared" si="2"/>
        <v>0.8878529044982812</v>
      </c>
      <c r="U5" s="4">
        <f t="shared" si="2"/>
        <v>0.845574194760268</v>
      </c>
      <c r="V5" s="4">
        <f t="shared" si="2"/>
        <v>0.8071390040893466</v>
      </c>
      <c r="W5" s="4">
        <f t="shared" si="2"/>
        <v>0.7720460039115491</v>
      </c>
      <c r="X5" s="4">
        <f t="shared" si="2"/>
        <v>0.7398774204152345</v>
      </c>
      <c r="Y5" s="4">
        <f t="shared" si="3"/>
        <v>0.7102823235986251</v>
      </c>
      <c r="Z5" s="4">
        <f t="shared" si="3"/>
        <v>0.6829637726909855</v>
      </c>
      <c r="AA5" s="4">
        <f t="shared" si="3"/>
        <v>0.6576688181468752</v>
      </c>
      <c r="AB5" s="4">
        <f t="shared" si="3"/>
        <v>0.634180646070201</v>
      </c>
      <c r="AC5" s="4">
        <f t="shared" si="3"/>
        <v>0.6123123479298491</v>
      </c>
      <c r="AD5" s="4">
        <f t="shared" si="3"/>
        <v>0.5919019363321877</v>
      </c>
    </row>
    <row r="6" spans="1:30" ht="12.75">
      <c r="A6" s="9"/>
      <c r="B6" s="20">
        <v>25</v>
      </c>
      <c r="C6" s="33">
        <f>(B6/40*C$9^2)^0.5</f>
        <v>0.07905694150420949</v>
      </c>
      <c r="D6" s="25">
        <f t="shared" si="0"/>
        <v>299.2305235934329</v>
      </c>
      <c r="E6" s="4">
        <f t="shared" si="1"/>
        <v>3.9705988969575707</v>
      </c>
      <c r="F6" s="4">
        <f t="shared" si="1"/>
        <v>3.3088324141313095</v>
      </c>
      <c r="G6" s="4">
        <f t="shared" si="1"/>
        <v>2.836142069255408</v>
      </c>
      <c r="H6" s="4">
        <f t="shared" si="1"/>
        <v>2.4816243105984817</v>
      </c>
      <c r="I6" s="4">
        <f t="shared" si="1"/>
        <v>2.2058882760875393</v>
      </c>
      <c r="J6" s="4">
        <f t="shared" si="1"/>
        <v>1.9852994484787854</v>
      </c>
      <c r="K6" s="4">
        <f t="shared" si="1"/>
        <v>1.8048176804352594</v>
      </c>
      <c r="L6" s="4">
        <f t="shared" si="1"/>
        <v>1.6544162070656547</v>
      </c>
      <c r="M6" s="4">
        <f t="shared" si="1"/>
        <v>1.527153421906758</v>
      </c>
      <c r="N6" s="4">
        <f t="shared" si="1"/>
        <v>1.418071034627704</v>
      </c>
      <c r="O6" s="4">
        <f t="shared" si="2"/>
        <v>1.3235329656525237</v>
      </c>
      <c r="P6" s="4">
        <f t="shared" si="2"/>
        <v>1.2408121552992408</v>
      </c>
      <c r="Q6" s="4">
        <f t="shared" si="2"/>
        <v>1.167823204987521</v>
      </c>
      <c r="R6" s="4">
        <f t="shared" si="2"/>
        <v>1.1029441380437697</v>
      </c>
      <c r="S6" s="4">
        <f t="shared" si="2"/>
        <v>1.0448944465677819</v>
      </c>
      <c r="T6" s="4">
        <f t="shared" si="2"/>
        <v>0.9926497242393927</v>
      </c>
      <c r="U6" s="4">
        <f t="shared" si="2"/>
        <v>0.9453806897518027</v>
      </c>
      <c r="V6" s="4">
        <f t="shared" si="2"/>
        <v>0.9024088402176297</v>
      </c>
      <c r="W6" s="4">
        <f t="shared" si="2"/>
        <v>0.8631736732516458</v>
      </c>
      <c r="X6" s="4">
        <f t="shared" si="2"/>
        <v>0.8272081035328274</v>
      </c>
      <c r="Y6" s="4">
        <f t="shared" si="3"/>
        <v>0.794119779391514</v>
      </c>
      <c r="Z6" s="4">
        <f t="shared" si="3"/>
        <v>0.763576710953379</v>
      </c>
      <c r="AA6" s="4">
        <f t="shared" si="3"/>
        <v>0.7352960920291798</v>
      </c>
      <c r="AB6" s="4">
        <f t="shared" si="3"/>
        <v>0.709035517313852</v>
      </c>
      <c r="AC6" s="4">
        <f t="shared" si="3"/>
        <v>0.6845860167168225</v>
      </c>
      <c r="AD6" s="4">
        <f t="shared" si="3"/>
        <v>0.6617664828262618</v>
      </c>
    </row>
    <row r="7" spans="1:30" ht="12.75">
      <c r="A7" s="9"/>
      <c r="B7" s="20">
        <v>30</v>
      </c>
      <c r="C7" s="33">
        <f>(B7/40*C$9^2)^0.5</f>
        <v>0.08660254037844388</v>
      </c>
      <c r="D7" s="25">
        <f t="shared" si="0"/>
        <v>327.7906153324101</v>
      </c>
      <c r="E7" s="4">
        <f t="shared" si="1"/>
        <v>4.349573165337585</v>
      </c>
      <c r="F7" s="4">
        <f t="shared" si="1"/>
        <v>3.6246443044479872</v>
      </c>
      <c r="G7" s="4">
        <f t="shared" si="1"/>
        <v>3.1068379752411324</v>
      </c>
      <c r="H7" s="4">
        <f t="shared" si="1"/>
        <v>2.7184832283359905</v>
      </c>
      <c r="I7" s="4">
        <f t="shared" si="1"/>
        <v>2.4164295362986583</v>
      </c>
      <c r="J7" s="4">
        <f t="shared" si="1"/>
        <v>2.1747865826687924</v>
      </c>
      <c r="K7" s="4">
        <f t="shared" si="1"/>
        <v>1.977078711517084</v>
      </c>
      <c r="L7" s="4">
        <f t="shared" si="1"/>
        <v>1.8123221522239936</v>
      </c>
      <c r="M7" s="4">
        <f t="shared" si="1"/>
        <v>1.672912755899071</v>
      </c>
      <c r="N7" s="4">
        <f t="shared" si="1"/>
        <v>1.5534189876205662</v>
      </c>
      <c r="O7" s="4">
        <f t="shared" si="2"/>
        <v>1.449857721779195</v>
      </c>
      <c r="P7" s="4">
        <f t="shared" si="2"/>
        <v>1.3592416141679953</v>
      </c>
      <c r="Q7" s="4">
        <f t="shared" si="2"/>
        <v>1.2792862250992898</v>
      </c>
      <c r="R7" s="4">
        <f t="shared" si="2"/>
        <v>1.2082147681493292</v>
      </c>
      <c r="S7" s="4">
        <f t="shared" si="2"/>
        <v>1.1446245171941014</v>
      </c>
      <c r="T7" s="4">
        <f t="shared" si="2"/>
        <v>1.0873932913343962</v>
      </c>
      <c r="U7" s="4">
        <f t="shared" si="2"/>
        <v>1.0356126584137109</v>
      </c>
      <c r="V7" s="4">
        <f t="shared" si="2"/>
        <v>0.988539355758542</v>
      </c>
      <c r="W7" s="4">
        <f t="shared" si="2"/>
        <v>0.9455593837690404</v>
      </c>
      <c r="X7" s="4">
        <f t="shared" si="2"/>
        <v>0.9061610761119968</v>
      </c>
      <c r="Y7" s="4">
        <f t="shared" si="3"/>
        <v>0.869914633067517</v>
      </c>
      <c r="Z7" s="4">
        <f t="shared" si="3"/>
        <v>0.8364563779495355</v>
      </c>
      <c r="AA7" s="4">
        <f t="shared" si="3"/>
        <v>0.8054765120995528</v>
      </c>
      <c r="AB7" s="4">
        <f t="shared" si="3"/>
        <v>0.7767094938102831</v>
      </c>
      <c r="AC7" s="4">
        <f t="shared" si="3"/>
        <v>0.749926407816825</v>
      </c>
      <c r="AD7" s="4">
        <f t="shared" si="3"/>
        <v>0.7249288608895975</v>
      </c>
    </row>
    <row r="8" spans="1:30" ht="12.75">
      <c r="A8" s="9"/>
      <c r="B8" s="20">
        <v>35</v>
      </c>
      <c r="C8" s="33">
        <f>(B8/40*C$9^2)^0.5</f>
        <v>0.09354143466934854</v>
      </c>
      <c r="D8" s="25">
        <f t="shared" si="0"/>
        <v>354.0543302234842</v>
      </c>
      <c r="E8" s="4">
        <f t="shared" si="1"/>
        <v>4.698075972217664</v>
      </c>
      <c r="F8" s="4">
        <f t="shared" si="1"/>
        <v>3.9150633101813868</v>
      </c>
      <c r="G8" s="4">
        <f t="shared" si="1"/>
        <v>3.355768551584046</v>
      </c>
      <c r="H8" s="4">
        <f t="shared" si="1"/>
        <v>2.93629748263604</v>
      </c>
      <c r="I8" s="4">
        <f t="shared" si="1"/>
        <v>2.610042206787591</v>
      </c>
      <c r="J8" s="4">
        <f t="shared" si="1"/>
        <v>2.349037986108832</v>
      </c>
      <c r="K8" s="4">
        <f t="shared" si="1"/>
        <v>2.1354890782807567</v>
      </c>
      <c r="L8" s="4">
        <f t="shared" si="1"/>
        <v>1.9575316550906934</v>
      </c>
      <c r="M8" s="4">
        <f t="shared" si="1"/>
        <v>1.806952297006794</v>
      </c>
      <c r="N8" s="4">
        <f t="shared" si="1"/>
        <v>1.677884275792023</v>
      </c>
      <c r="O8" s="4">
        <f t="shared" si="2"/>
        <v>1.5660253240725546</v>
      </c>
      <c r="P8" s="4">
        <f t="shared" si="2"/>
        <v>1.46814874131802</v>
      </c>
      <c r="Q8" s="4">
        <f t="shared" si="2"/>
        <v>1.381787050652254</v>
      </c>
      <c r="R8" s="4">
        <f t="shared" si="2"/>
        <v>1.3050211033937955</v>
      </c>
      <c r="S8" s="4">
        <f t="shared" si="2"/>
        <v>1.2363357821625431</v>
      </c>
      <c r="T8" s="4">
        <f t="shared" si="2"/>
        <v>1.174518993054416</v>
      </c>
      <c r="U8" s="4">
        <f t="shared" si="2"/>
        <v>1.1185895171946818</v>
      </c>
      <c r="V8" s="4">
        <f t="shared" si="2"/>
        <v>1.0677445391403784</v>
      </c>
      <c r="W8" s="4">
        <f t="shared" si="2"/>
        <v>1.021320863525579</v>
      </c>
      <c r="X8" s="4">
        <f t="shared" si="2"/>
        <v>0.9787658275453467</v>
      </c>
      <c r="Y8" s="4">
        <f t="shared" si="3"/>
        <v>0.9396151944435329</v>
      </c>
      <c r="Z8" s="4">
        <f t="shared" si="3"/>
        <v>0.903476148503397</v>
      </c>
      <c r="AA8" s="4">
        <f t="shared" si="3"/>
        <v>0.8700140689291971</v>
      </c>
      <c r="AB8" s="4">
        <f t="shared" si="3"/>
        <v>0.8389421378960115</v>
      </c>
      <c r="AC8" s="4">
        <f t="shared" si="3"/>
        <v>0.810013098658218</v>
      </c>
      <c r="AD8" s="4">
        <f t="shared" si="3"/>
        <v>0.7830126620362773</v>
      </c>
    </row>
    <row r="9" spans="1:30" ht="12.75">
      <c r="A9" s="9"/>
      <c r="B9" s="21">
        <f>40*C9^2/C$9^2</f>
        <v>40</v>
      </c>
      <c r="C9" s="34">
        <v>0.1</v>
      </c>
      <c r="D9" s="26">
        <f t="shared" si="0"/>
        <v>378.5</v>
      </c>
      <c r="E9" s="12">
        <f t="shared" si="1"/>
        <v>5.0224544757352545</v>
      </c>
      <c r="F9" s="12">
        <f t="shared" si="1"/>
        <v>4.185378729779378</v>
      </c>
      <c r="G9" s="12">
        <f t="shared" si="1"/>
        <v>3.587467482668039</v>
      </c>
      <c r="H9" s="12">
        <f t="shared" si="1"/>
        <v>3.1390340473345337</v>
      </c>
      <c r="I9" s="12">
        <f t="shared" si="1"/>
        <v>2.7902524865195857</v>
      </c>
      <c r="J9" s="12">
        <f t="shared" si="1"/>
        <v>2.5112272378676272</v>
      </c>
      <c r="K9" s="12">
        <f t="shared" si="1"/>
        <v>2.2829338526069334</v>
      </c>
      <c r="L9" s="12">
        <f t="shared" si="1"/>
        <v>2.092689364889689</v>
      </c>
      <c r="M9" s="12">
        <f t="shared" si="1"/>
        <v>1.9317132598981748</v>
      </c>
      <c r="N9" s="12">
        <f t="shared" si="1"/>
        <v>1.7937337413340195</v>
      </c>
      <c r="O9" s="12">
        <f t="shared" si="2"/>
        <v>1.6741514919117513</v>
      </c>
      <c r="P9" s="12">
        <f t="shared" si="2"/>
        <v>1.5695170236672669</v>
      </c>
      <c r="Q9" s="12">
        <f t="shared" si="2"/>
        <v>1.47719249286331</v>
      </c>
      <c r="R9" s="12">
        <f t="shared" si="2"/>
        <v>1.3951262432597928</v>
      </c>
      <c r="S9" s="12">
        <f t="shared" si="2"/>
        <v>1.3216985462461197</v>
      </c>
      <c r="T9" s="12">
        <f t="shared" si="2"/>
        <v>1.2556136189338136</v>
      </c>
      <c r="U9" s="12">
        <f t="shared" si="2"/>
        <v>1.1958224942226794</v>
      </c>
      <c r="V9" s="12">
        <f t="shared" si="2"/>
        <v>1.1414669263034667</v>
      </c>
      <c r="W9" s="12">
        <f t="shared" si="2"/>
        <v>1.091837929507664</v>
      </c>
      <c r="X9" s="12">
        <f t="shared" si="2"/>
        <v>1.0463446824448446</v>
      </c>
      <c r="Y9" s="12">
        <f t="shared" si="3"/>
        <v>1.0044908951470508</v>
      </c>
      <c r="Z9" s="12">
        <f t="shared" si="3"/>
        <v>0.9658566299490874</v>
      </c>
      <c r="AA9" s="12">
        <f t="shared" si="3"/>
        <v>0.9300841621731952</v>
      </c>
      <c r="AB9" s="12">
        <f t="shared" si="3"/>
        <v>0.8968668706670098</v>
      </c>
      <c r="AC9" s="12">
        <f t="shared" si="3"/>
        <v>0.8659404268509059</v>
      </c>
      <c r="AD9" s="12">
        <f t="shared" si="3"/>
        <v>0.8370757459558756</v>
      </c>
    </row>
    <row r="10" spans="1:30" ht="12.75">
      <c r="A10" s="9"/>
      <c r="B10" s="20">
        <v>45</v>
      </c>
      <c r="C10" s="33">
        <f aca="true" t="shared" si="4" ref="C10:C21">(B10/40*C$9^2)^0.5</f>
        <v>0.10606601717798214</v>
      </c>
      <c r="D10" s="25">
        <f t="shared" si="0"/>
        <v>401.4598750186624</v>
      </c>
      <c r="E10" s="4">
        <f t="shared" si="1"/>
        <v>5.327117426989687</v>
      </c>
      <c r="F10" s="4">
        <f t="shared" si="1"/>
        <v>4.439264522491406</v>
      </c>
      <c r="G10" s="4">
        <f t="shared" si="1"/>
        <v>3.8050838764212043</v>
      </c>
      <c r="H10" s="4">
        <f t="shared" si="1"/>
        <v>3.3294483918685547</v>
      </c>
      <c r="I10" s="4">
        <f t="shared" si="1"/>
        <v>2.9595096816609376</v>
      </c>
      <c r="J10" s="4">
        <f t="shared" si="1"/>
        <v>2.6635587134948433</v>
      </c>
      <c r="K10" s="4">
        <f t="shared" si="1"/>
        <v>2.4214170122680394</v>
      </c>
      <c r="L10" s="4">
        <f t="shared" si="1"/>
        <v>2.219632261245703</v>
      </c>
      <c r="M10" s="4">
        <f t="shared" si="1"/>
        <v>2.048891318072957</v>
      </c>
      <c r="N10" s="4">
        <f t="shared" si="1"/>
        <v>1.9025419382106021</v>
      </c>
      <c r="O10" s="4">
        <f t="shared" si="2"/>
        <v>1.7757058089965623</v>
      </c>
      <c r="P10" s="4">
        <f t="shared" si="2"/>
        <v>1.6647241959342773</v>
      </c>
      <c r="Q10" s="4">
        <f t="shared" si="2"/>
        <v>1.5667992432322608</v>
      </c>
      <c r="R10" s="4">
        <f t="shared" si="2"/>
        <v>1.4797548408304688</v>
      </c>
      <c r="S10" s="4">
        <f t="shared" si="2"/>
        <v>1.4018730071025494</v>
      </c>
      <c r="T10" s="4">
        <f t="shared" si="2"/>
        <v>1.3317793567474216</v>
      </c>
      <c r="U10" s="4">
        <f t="shared" si="2"/>
        <v>1.2683612921404017</v>
      </c>
      <c r="V10" s="4">
        <f t="shared" si="2"/>
        <v>1.2107085061340197</v>
      </c>
      <c r="W10" s="4">
        <f t="shared" si="2"/>
        <v>1.158069005867323</v>
      </c>
      <c r="X10" s="4">
        <f t="shared" si="2"/>
        <v>1.1098161306228516</v>
      </c>
      <c r="Y10" s="4">
        <f t="shared" si="3"/>
        <v>1.0654234853979374</v>
      </c>
      <c r="Z10" s="4">
        <f t="shared" si="3"/>
        <v>1.0244456590364786</v>
      </c>
      <c r="AA10" s="4">
        <f t="shared" si="3"/>
        <v>0.9865032272203124</v>
      </c>
      <c r="AB10" s="4">
        <f t="shared" si="3"/>
        <v>0.9512709691053011</v>
      </c>
      <c r="AC10" s="4">
        <f t="shared" si="3"/>
        <v>0.9184685218947736</v>
      </c>
      <c r="AD10" s="4">
        <f t="shared" si="3"/>
        <v>0.8878529044982811</v>
      </c>
    </row>
    <row r="11" spans="1:30" ht="12.75">
      <c r="A11" s="9"/>
      <c r="B11" s="20">
        <v>50</v>
      </c>
      <c r="C11" s="33">
        <f t="shared" si="4"/>
        <v>0.1118033988749895</v>
      </c>
      <c r="D11" s="25">
        <f t="shared" si="0"/>
        <v>423.17586474183526</v>
      </c>
      <c r="E11" s="4">
        <f t="shared" si="1"/>
        <v>5.615274810821049</v>
      </c>
      <c r="F11" s="4">
        <f t="shared" si="1"/>
        <v>4.679395675684207</v>
      </c>
      <c r="G11" s="4">
        <f t="shared" si="1"/>
        <v>4.010910579157892</v>
      </c>
      <c r="H11" s="4">
        <f t="shared" si="1"/>
        <v>3.5095467567631555</v>
      </c>
      <c r="I11" s="4">
        <f t="shared" si="1"/>
        <v>3.1195971171228045</v>
      </c>
      <c r="J11" s="4">
        <f t="shared" si="1"/>
        <v>2.8076374054105244</v>
      </c>
      <c r="K11" s="4">
        <f t="shared" si="1"/>
        <v>2.552397641282295</v>
      </c>
      <c r="L11" s="4">
        <f t="shared" si="1"/>
        <v>2.3396978378421034</v>
      </c>
      <c r="M11" s="4">
        <f t="shared" si="1"/>
        <v>2.1597210810850185</v>
      </c>
      <c r="N11" s="4">
        <f t="shared" si="1"/>
        <v>2.005455289578946</v>
      </c>
      <c r="O11" s="4">
        <f t="shared" si="2"/>
        <v>1.8717582702736826</v>
      </c>
      <c r="P11" s="4">
        <f t="shared" si="2"/>
        <v>1.7547733783815778</v>
      </c>
      <c r="Q11" s="4">
        <f t="shared" si="2"/>
        <v>1.6515514149473671</v>
      </c>
      <c r="R11" s="4">
        <f t="shared" si="2"/>
        <v>1.5597985585614023</v>
      </c>
      <c r="S11" s="4">
        <f t="shared" si="2"/>
        <v>1.4777038975844865</v>
      </c>
      <c r="T11" s="4">
        <f t="shared" si="2"/>
        <v>1.4038187027052622</v>
      </c>
      <c r="U11" s="4">
        <f t="shared" si="2"/>
        <v>1.3369701930526305</v>
      </c>
      <c r="V11" s="4">
        <f t="shared" si="2"/>
        <v>1.2761988206411474</v>
      </c>
      <c r="W11" s="4">
        <f t="shared" si="2"/>
        <v>1.2207119153958803</v>
      </c>
      <c r="X11" s="4">
        <f t="shared" si="2"/>
        <v>1.1698489189210517</v>
      </c>
      <c r="Y11" s="4">
        <f t="shared" si="3"/>
        <v>1.1230549621642099</v>
      </c>
      <c r="Z11" s="4">
        <f t="shared" si="3"/>
        <v>1.0798605405425092</v>
      </c>
      <c r="AA11" s="4">
        <f t="shared" si="3"/>
        <v>1.0398657057076015</v>
      </c>
      <c r="AB11" s="4">
        <f t="shared" si="3"/>
        <v>1.002727644789473</v>
      </c>
      <c r="AC11" s="4">
        <f t="shared" si="3"/>
        <v>0.9681508294519051</v>
      </c>
      <c r="AD11" s="4">
        <f t="shared" si="3"/>
        <v>0.9358791351368413</v>
      </c>
    </row>
    <row r="12" spans="1:30" ht="12.75">
      <c r="A12" s="9"/>
      <c r="B12" s="20">
        <v>55</v>
      </c>
      <c r="C12" s="33">
        <f t="shared" si="4"/>
        <v>0.11726039399558574</v>
      </c>
      <c r="D12" s="25">
        <f t="shared" si="0"/>
        <v>443.83059127329204</v>
      </c>
      <c r="E12" s="4">
        <f t="shared" si="1"/>
        <v>5.88934990649609</v>
      </c>
      <c r="F12" s="4">
        <f t="shared" si="1"/>
        <v>4.907791588746741</v>
      </c>
      <c r="G12" s="4">
        <f t="shared" si="1"/>
        <v>4.206678504640064</v>
      </c>
      <c r="H12" s="4">
        <f t="shared" si="1"/>
        <v>3.680843691560056</v>
      </c>
      <c r="I12" s="4">
        <f t="shared" si="1"/>
        <v>3.2718610591644945</v>
      </c>
      <c r="J12" s="4">
        <f t="shared" si="1"/>
        <v>2.944674953248045</v>
      </c>
      <c r="K12" s="4">
        <f t="shared" si="1"/>
        <v>2.6769772302254955</v>
      </c>
      <c r="L12" s="4">
        <f t="shared" si="1"/>
        <v>2.4538957943733704</v>
      </c>
      <c r="M12" s="4">
        <f t="shared" si="1"/>
        <v>2.265134579421573</v>
      </c>
      <c r="N12" s="4">
        <f t="shared" si="1"/>
        <v>2.103339252320032</v>
      </c>
      <c r="O12" s="4">
        <f t="shared" si="2"/>
        <v>1.9631166354986964</v>
      </c>
      <c r="P12" s="4">
        <f t="shared" si="2"/>
        <v>1.840421845780028</v>
      </c>
      <c r="Q12" s="4">
        <f t="shared" si="2"/>
        <v>1.7321617372047322</v>
      </c>
      <c r="R12" s="4">
        <f t="shared" si="2"/>
        <v>1.6359305295822473</v>
      </c>
      <c r="S12" s="4">
        <f t="shared" si="2"/>
        <v>1.5498289227621287</v>
      </c>
      <c r="T12" s="4">
        <f t="shared" si="2"/>
        <v>1.4723374766240225</v>
      </c>
      <c r="U12" s="4">
        <f t="shared" si="2"/>
        <v>1.4022261682133546</v>
      </c>
      <c r="V12" s="4">
        <f t="shared" si="2"/>
        <v>1.3384886151127477</v>
      </c>
      <c r="W12" s="4">
        <f t="shared" si="2"/>
        <v>1.2802934579339327</v>
      </c>
      <c r="X12" s="4">
        <f t="shared" si="2"/>
        <v>1.2269478971866852</v>
      </c>
      <c r="Y12" s="4">
        <f t="shared" si="3"/>
        <v>1.177869981299218</v>
      </c>
      <c r="Z12" s="4">
        <f t="shared" si="3"/>
        <v>1.1325672897107866</v>
      </c>
      <c r="AA12" s="4">
        <f t="shared" si="3"/>
        <v>1.0906203530548313</v>
      </c>
      <c r="AB12" s="4">
        <f t="shared" si="3"/>
        <v>1.051669626160016</v>
      </c>
      <c r="AC12" s="4">
        <f t="shared" si="3"/>
        <v>1.0154051562924291</v>
      </c>
      <c r="AD12" s="4">
        <f t="shared" si="3"/>
        <v>0.9815583177493482</v>
      </c>
    </row>
    <row r="13" spans="1:30" ht="12.75">
      <c r="A13" s="9"/>
      <c r="B13" s="20">
        <v>60</v>
      </c>
      <c r="C13" s="33">
        <f t="shared" si="4"/>
        <v>0.12247448713915891</v>
      </c>
      <c r="D13" s="25">
        <f t="shared" si="0"/>
        <v>463.5659338217165</v>
      </c>
      <c r="E13" s="4">
        <f t="shared" si="1"/>
        <v>6.151225360954486</v>
      </c>
      <c r="F13" s="4">
        <f t="shared" si="1"/>
        <v>5.126021134128737</v>
      </c>
      <c r="G13" s="4">
        <f t="shared" si="1"/>
        <v>4.393732400681776</v>
      </c>
      <c r="H13" s="4">
        <f t="shared" si="1"/>
        <v>3.844515850596553</v>
      </c>
      <c r="I13" s="4">
        <f t="shared" si="1"/>
        <v>3.417347422752492</v>
      </c>
      <c r="J13" s="4">
        <f t="shared" si="1"/>
        <v>3.075612680477243</v>
      </c>
      <c r="K13" s="4">
        <f t="shared" si="1"/>
        <v>2.7960115277065842</v>
      </c>
      <c r="L13" s="4">
        <f t="shared" si="1"/>
        <v>2.5630105670643686</v>
      </c>
      <c r="M13" s="4">
        <f t="shared" si="1"/>
        <v>2.3658559080594177</v>
      </c>
      <c r="N13" s="4">
        <f t="shared" si="1"/>
        <v>2.196866200340888</v>
      </c>
      <c r="O13" s="4">
        <f t="shared" si="2"/>
        <v>2.0504084536514955</v>
      </c>
      <c r="P13" s="4">
        <f t="shared" si="2"/>
        <v>1.9222579252982765</v>
      </c>
      <c r="Q13" s="4">
        <f t="shared" si="2"/>
        <v>1.8091839296924954</v>
      </c>
      <c r="R13" s="4">
        <f t="shared" si="2"/>
        <v>1.708673711376246</v>
      </c>
      <c r="S13" s="4">
        <f t="shared" si="2"/>
        <v>1.618743516040654</v>
      </c>
      <c r="T13" s="4">
        <f t="shared" si="2"/>
        <v>1.5378063402386215</v>
      </c>
      <c r="U13" s="4">
        <f t="shared" si="2"/>
        <v>1.4645774668939249</v>
      </c>
      <c r="V13" s="4">
        <f t="shared" si="2"/>
        <v>1.3980057638532921</v>
      </c>
      <c r="W13" s="4">
        <f t="shared" si="2"/>
        <v>1.3372229045553228</v>
      </c>
      <c r="X13" s="4">
        <f t="shared" si="2"/>
        <v>1.2815052835321843</v>
      </c>
      <c r="Y13" s="4">
        <f t="shared" si="3"/>
        <v>1.230245072190897</v>
      </c>
      <c r="Z13" s="4">
        <f t="shared" si="3"/>
        <v>1.1829279540297089</v>
      </c>
      <c r="AA13" s="4">
        <f t="shared" si="3"/>
        <v>1.139115807584164</v>
      </c>
      <c r="AB13" s="4">
        <f t="shared" si="3"/>
        <v>1.098433100170444</v>
      </c>
      <c r="AC13" s="4">
        <f t="shared" si="3"/>
        <v>1.0605560967162908</v>
      </c>
      <c r="AD13" s="4">
        <f t="shared" si="3"/>
        <v>1.0252042268257477</v>
      </c>
    </row>
    <row r="14" spans="1:30" ht="12.75">
      <c r="A14" s="9"/>
      <c r="B14" s="20">
        <v>65</v>
      </c>
      <c r="C14" s="33">
        <f t="shared" si="4"/>
        <v>0.12747548783981963</v>
      </c>
      <c r="D14" s="25">
        <f t="shared" si="0"/>
        <v>482.4947214737173</v>
      </c>
      <c r="E14" s="4">
        <f aca="true" t="shared" si="5" ref="E14:N23">$D14*1.2/E$3/4.54/2.47*0.62</f>
        <v>6.402398344476371</v>
      </c>
      <c r="F14" s="4">
        <f t="shared" si="5"/>
        <v>5.335331953730309</v>
      </c>
      <c r="G14" s="4">
        <f t="shared" si="5"/>
        <v>4.573141674625978</v>
      </c>
      <c r="H14" s="4">
        <f t="shared" si="5"/>
        <v>4.001498965297731</v>
      </c>
      <c r="I14" s="4">
        <f t="shared" si="5"/>
        <v>3.556887969153539</v>
      </c>
      <c r="J14" s="4">
        <f t="shared" si="5"/>
        <v>3.2011991722381854</v>
      </c>
      <c r="K14" s="4">
        <f t="shared" si="5"/>
        <v>2.9101810656710776</v>
      </c>
      <c r="L14" s="4">
        <f t="shared" si="5"/>
        <v>2.6676659768651545</v>
      </c>
      <c r="M14" s="4">
        <f t="shared" si="5"/>
        <v>2.4624609017216805</v>
      </c>
      <c r="N14" s="4">
        <f t="shared" si="5"/>
        <v>2.286570837312989</v>
      </c>
      <c r="O14" s="4">
        <f aca="true" t="shared" si="6" ref="O14:X23">$D14*1.2/O$3/4.54/2.47*0.62</f>
        <v>2.1341327814921236</v>
      </c>
      <c r="P14" s="4">
        <f t="shared" si="6"/>
        <v>2.0007494826488657</v>
      </c>
      <c r="Q14" s="4">
        <f t="shared" si="6"/>
        <v>1.883058336610697</v>
      </c>
      <c r="R14" s="4">
        <f t="shared" si="6"/>
        <v>1.7784439845767694</v>
      </c>
      <c r="S14" s="4">
        <f t="shared" si="6"/>
        <v>1.684841669599045</v>
      </c>
      <c r="T14" s="4">
        <f t="shared" si="6"/>
        <v>1.6005995861190927</v>
      </c>
      <c r="U14" s="4">
        <f t="shared" si="6"/>
        <v>1.5243805582086594</v>
      </c>
      <c r="V14" s="4">
        <f t="shared" si="6"/>
        <v>1.4550905328355388</v>
      </c>
      <c r="W14" s="4">
        <f t="shared" si="6"/>
        <v>1.3918257270600805</v>
      </c>
      <c r="X14" s="4">
        <f t="shared" si="6"/>
        <v>1.3338329884325772</v>
      </c>
      <c r="Y14" s="4">
        <f aca="true" t="shared" si="7" ref="Y14:AD23">$D14*1.2/Y$3/4.54/2.47*0.62</f>
        <v>1.280479668895274</v>
      </c>
      <c r="Z14" s="4">
        <f t="shared" si="7"/>
        <v>1.2312304508608403</v>
      </c>
      <c r="AA14" s="4">
        <f t="shared" si="7"/>
        <v>1.1856293230511796</v>
      </c>
      <c r="AB14" s="4">
        <f t="shared" si="7"/>
        <v>1.1432854186564945</v>
      </c>
      <c r="AC14" s="4">
        <f t="shared" si="7"/>
        <v>1.1038617835304088</v>
      </c>
      <c r="AD14" s="4">
        <f t="shared" si="7"/>
        <v>1.0670663907460618</v>
      </c>
    </row>
    <row r="15" spans="1:30" ht="12.75">
      <c r="A15" s="9"/>
      <c r="B15" s="20">
        <v>70</v>
      </c>
      <c r="C15" s="33">
        <f t="shared" si="4"/>
        <v>0.13228756555322954</v>
      </c>
      <c r="D15" s="25">
        <f t="shared" si="0"/>
        <v>500.7084356189738</v>
      </c>
      <c r="E15" s="4">
        <f t="shared" si="5"/>
        <v>6.644082756969386</v>
      </c>
      <c r="F15" s="4">
        <f t="shared" si="5"/>
        <v>5.536735630807821</v>
      </c>
      <c r="G15" s="4">
        <f t="shared" si="5"/>
        <v>4.745773397835276</v>
      </c>
      <c r="H15" s="4">
        <f t="shared" si="5"/>
        <v>4.152551723105867</v>
      </c>
      <c r="I15" s="4">
        <f t="shared" si="5"/>
        <v>3.6911570872052146</v>
      </c>
      <c r="J15" s="4">
        <f t="shared" si="5"/>
        <v>3.322041378484693</v>
      </c>
      <c r="K15" s="4">
        <f t="shared" si="5"/>
        <v>3.020037616804266</v>
      </c>
      <c r="L15" s="4">
        <f t="shared" si="5"/>
        <v>2.7683678154039106</v>
      </c>
      <c r="M15" s="4">
        <f t="shared" si="5"/>
        <v>2.555416444988225</v>
      </c>
      <c r="N15" s="4">
        <f t="shared" si="5"/>
        <v>2.372886698917638</v>
      </c>
      <c r="O15" s="4">
        <f t="shared" si="6"/>
        <v>2.2146942523231288</v>
      </c>
      <c r="P15" s="4">
        <f t="shared" si="6"/>
        <v>2.0762758615529333</v>
      </c>
      <c r="Q15" s="4">
        <f t="shared" si="6"/>
        <v>1.9541419873439367</v>
      </c>
      <c r="R15" s="4">
        <f t="shared" si="6"/>
        <v>1.8455785436026073</v>
      </c>
      <c r="S15" s="4">
        <f t="shared" si="6"/>
        <v>1.7484428307814173</v>
      </c>
      <c r="T15" s="4">
        <f t="shared" si="6"/>
        <v>1.6610206892423465</v>
      </c>
      <c r="U15" s="4">
        <f t="shared" si="6"/>
        <v>1.581924465945092</v>
      </c>
      <c r="V15" s="4">
        <f t="shared" si="6"/>
        <v>1.510018808402133</v>
      </c>
      <c r="W15" s="4">
        <f t="shared" si="6"/>
        <v>1.444365816732475</v>
      </c>
      <c r="X15" s="4">
        <f t="shared" si="6"/>
        <v>1.3841839077019553</v>
      </c>
      <c r="Y15" s="4">
        <f t="shared" si="7"/>
        <v>1.328816551393877</v>
      </c>
      <c r="Z15" s="4">
        <f t="shared" si="7"/>
        <v>1.2777082224941125</v>
      </c>
      <c r="AA15" s="4">
        <f t="shared" si="7"/>
        <v>1.2303856957350714</v>
      </c>
      <c r="AB15" s="4">
        <f t="shared" si="7"/>
        <v>1.186443349458819</v>
      </c>
      <c r="AC15" s="4">
        <f t="shared" si="7"/>
        <v>1.1455315098223078</v>
      </c>
      <c r="AD15" s="4">
        <f t="shared" si="7"/>
        <v>1.1073471261615644</v>
      </c>
    </row>
    <row r="16" spans="1:30" ht="12.75">
      <c r="A16" s="9"/>
      <c r="B16" s="20">
        <v>75</v>
      </c>
      <c r="C16" s="33">
        <f t="shared" si="4"/>
        <v>0.13693063937629155</v>
      </c>
      <c r="D16" s="25">
        <f t="shared" si="0"/>
        <v>518.2824700392636</v>
      </c>
      <c r="E16" s="4">
        <f t="shared" si="5"/>
        <v>6.877279026007455</v>
      </c>
      <c r="F16" s="4">
        <f t="shared" si="5"/>
        <v>5.731065855006213</v>
      </c>
      <c r="G16" s="4">
        <f t="shared" si="5"/>
        <v>4.912342161433896</v>
      </c>
      <c r="H16" s="4">
        <f t="shared" si="5"/>
        <v>4.298299391254659</v>
      </c>
      <c r="I16" s="4">
        <f t="shared" si="5"/>
        <v>3.8207105700041413</v>
      </c>
      <c r="J16" s="4">
        <f t="shared" si="5"/>
        <v>3.4386395130037277</v>
      </c>
      <c r="K16" s="4">
        <f t="shared" si="5"/>
        <v>3.12603592091248</v>
      </c>
      <c r="L16" s="4">
        <f t="shared" si="5"/>
        <v>2.8655329275031063</v>
      </c>
      <c r="M16" s="4">
        <f t="shared" si="5"/>
        <v>2.6451073176951754</v>
      </c>
      <c r="N16" s="4">
        <f t="shared" si="5"/>
        <v>2.456171080716948</v>
      </c>
      <c r="O16" s="4">
        <f t="shared" si="6"/>
        <v>2.292426342002485</v>
      </c>
      <c r="P16" s="4">
        <f t="shared" si="6"/>
        <v>2.1491496956273295</v>
      </c>
      <c r="Q16" s="4">
        <f t="shared" si="6"/>
        <v>2.0227291252963107</v>
      </c>
      <c r="R16" s="4">
        <f t="shared" si="6"/>
        <v>1.9103552850020706</v>
      </c>
      <c r="S16" s="4">
        <f t="shared" si="6"/>
        <v>1.809810270001962</v>
      </c>
      <c r="T16" s="4">
        <f t="shared" si="6"/>
        <v>1.7193197565018639</v>
      </c>
      <c r="U16" s="4">
        <f t="shared" si="6"/>
        <v>1.6374473871446322</v>
      </c>
      <c r="V16" s="4">
        <f t="shared" si="6"/>
        <v>1.56301796045624</v>
      </c>
      <c r="W16" s="4">
        <f t="shared" si="6"/>
        <v>1.4950606578277077</v>
      </c>
      <c r="X16" s="4">
        <f t="shared" si="6"/>
        <v>1.4327664637515531</v>
      </c>
      <c r="Y16" s="4">
        <f t="shared" si="7"/>
        <v>1.375455805201491</v>
      </c>
      <c r="Z16" s="4">
        <f t="shared" si="7"/>
        <v>1.3225536588475877</v>
      </c>
      <c r="AA16" s="4">
        <f t="shared" si="7"/>
        <v>1.2735701900013807</v>
      </c>
      <c r="AB16" s="4">
        <f t="shared" si="7"/>
        <v>1.228085540358474</v>
      </c>
      <c r="AC16" s="4">
        <f t="shared" si="7"/>
        <v>1.1857377631047339</v>
      </c>
      <c r="AD16" s="4">
        <f t="shared" si="7"/>
        <v>1.1462131710012424</v>
      </c>
    </row>
    <row r="17" spans="1:30" ht="12.75">
      <c r="A17" s="9"/>
      <c r="B17" s="20">
        <v>80</v>
      </c>
      <c r="C17" s="33">
        <f t="shared" si="4"/>
        <v>0.14142135623730953</v>
      </c>
      <c r="D17" s="25">
        <f t="shared" si="0"/>
        <v>535.2798333582166</v>
      </c>
      <c r="E17" s="4">
        <f t="shared" si="5"/>
        <v>7.10282323598625</v>
      </c>
      <c r="F17" s="4">
        <f t="shared" si="5"/>
        <v>5.919019363321876</v>
      </c>
      <c r="G17" s="4">
        <f t="shared" si="5"/>
        <v>5.073445168561608</v>
      </c>
      <c r="H17" s="4">
        <f t="shared" si="5"/>
        <v>4.439264522491407</v>
      </c>
      <c r="I17" s="4">
        <f t="shared" si="5"/>
        <v>3.946012908881251</v>
      </c>
      <c r="J17" s="4">
        <f t="shared" si="5"/>
        <v>3.551411617993125</v>
      </c>
      <c r="K17" s="4">
        <f t="shared" si="5"/>
        <v>3.2285560163573863</v>
      </c>
      <c r="L17" s="4">
        <f t="shared" si="5"/>
        <v>2.959509681660938</v>
      </c>
      <c r="M17" s="4">
        <f t="shared" si="5"/>
        <v>2.731855090763942</v>
      </c>
      <c r="N17" s="4">
        <f t="shared" si="5"/>
        <v>2.536722584280804</v>
      </c>
      <c r="O17" s="4">
        <f t="shared" si="6"/>
        <v>2.3676077453287507</v>
      </c>
      <c r="P17" s="4">
        <f t="shared" si="6"/>
        <v>2.2196322612457036</v>
      </c>
      <c r="Q17" s="4">
        <f t="shared" si="6"/>
        <v>2.089065657643015</v>
      </c>
      <c r="R17" s="4">
        <f t="shared" si="6"/>
        <v>1.9730064544406254</v>
      </c>
      <c r="S17" s="4">
        <f t="shared" si="6"/>
        <v>1.8691640094700661</v>
      </c>
      <c r="T17" s="4">
        <f t="shared" si="6"/>
        <v>1.7757058089965625</v>
      </c>
      <c r="U17" s="4">
        <f t="shared" si="6"/>
        <v>1.691148389520536</v>
      </c>
      <c r="V17" s="4">
        <f t="shared" si="6"/>
        <v>1.6142780081786932</v>
      </c>
      <c r="W17" s="4">
        <f t="shared" si="6"/>
        <v>1.5440920078230982</v>
      </c>
      <c r="X17" s="4">
        <f t="shared" si="6"/>
        <v>1.479754840830469</v>
      </c>
      <c r="Y17" s="4">
        <f t="shared" si="7"/>
        <v>1.4205646471972502</v>
      </c>
      <c r="Z17" s="4">
        <f t="shared" si="7"/>
        <v>1.365927545381971</v>
      </c>
      <c r="AA17" s="4">
        <f t="shared" si="7"/>
        <v>1.3153376362937503</v>
      </c>
      <c r="AB17" s="4">
        <f t="shared" si="7"/>
        <v>1.268361292140402</v>
      </c>
      <c r="AC17" s="4">
        <f t="shared" si="7"/>
        <v>1.2246246958596982</v>
      </c>
      <c r="AD17" s="4">
        <f t="shared" si="7"/>
        <v>1.1838038726643754</v>
      </c>
    </row>
    <row r="18" spans="1:30" ht="12.75">
      <c r="A18" s="9"/>
      <c r="B18" s="20">
        <v>85</v>
      </c>
      <c r="C18" s="33">
        <f t="shared" si="4"/>
        <v>0.14577379737113252</v>
      </c>
      <c r="D18" s="25">
        <f t="shared" si="0"/>
        <v>551.7538230497366</v>
      </c>
      <c r="E18" s="4">
        <f t="shared" si="5"/>
        <v>7.321422610515686</v>
      </c>
      <c r="F18" s="4">
        <f t="shared" si="5"/>
        <v>6.101185508763072</v>
      </c>
      <c r="G18" s="4">
        <f t="shared" si="5"/>
        <v>5.229587578939776</v>
      </c>
      <c r="H18" s="4">
        <f t="shared" si="5"/>
        <v>4.575889131572304</v>
      </c>
      <c r="I18" s="4">
        <f t="shared" si="5"/>
        <v>4.067457005842048</v>
      </c>
      <c r="J18" s="4">
        <f t="shared" si="5"/>
        <v>3.660711305257843</v>
      </c>
      <c r="K18" s="4">
        <f t="shared" si="5"/>
        <v>3.3279193684162203</v>
      </c>
      <c r="L18" s="4">
        <f t="shared" si="5"/>
        <v>3.050592754381536</v>
      </c>
      <c r="M18" s="4">
        <f t="shared" si="5"/>
        <v>2.8159317732752633</v>
      </c>
      <c r="N18" s="4">
        <f t="shared" si="5"/>
        <v>2.614793789469888</v>
      </c>
      <c r="O18" s="4">
        <f t="shared" si="6"/>
        <v>2.4404742035052287</v>
      </c>
      <c r="P18" s="4">
        <f t="shared" si="6"/>
        <v>2.287944565786152</v>
      </c>
      <c r="Q18" s="4">
        <f t="shared" si="6"/>
        <v>2.153359591328143</v>
      </c>
      <c r="R18" s="4">
        <f t="shared" si="6"/>
        <v>2.033728502921024</v>
      </c>
      <c r="S18" s="4">
        <f t="shared" si="6"/>
        <v>1.9266901606620228</v>
      </c>
      <c r="T18" s="4">
        <f t="shared" si="6"/>
        <v>1.8303556526289215</v>
      </c>
      <c r="U18" s="4">
        <f t="shared" si="6"/>
        <v>1.743195859646592</v>
      </c>
      <c r="V18" s="4">
        <f t="shared" si="6"/>
        <v>1.6639596842081101</v>
      </c>
      <c r="W18" s="4">
        <f t="shared" si="6"/>
        <v>1.591613610981671</v>
      </c>
      <c r="X18" s="4">
        <f t="shared" si="6"/>
        <v>1.525296377190768</v>
      </c>
      <c r="Y18" s="4">
        <f t="shared" si="7"/>
        <v>1.464284522103137</v>
      </c>
      <c r="Z18" s="4">
        <f t="shared" si="7"/>
        <v>1.4079658866376317</v>
      </c>
      <c r="AA18" s="4">
        <f t="shared" si="7"/>
        <v>1.3558190019473493</v>
      </c>
      <c r="AB18" s="4">
        <f t="shared" si="7"/>
        <v>1.307396894734944</v>
      </c>
      <c r="AC18" s="4">
        <f t="shared" si="7"/>
        <v>1.2623142431923595</v>
      </c>
      <c r="AD18" s="4">
        <f t="shared" si="7"/>
        <v>1.2202371017526144</v>
      </c>
    </row>
    <row r="19" spans="1:30" ht="12.75">
      <c r="A19" s="9"/>
      <c r="B19" s="20">
        <v>90</v>
      </c>
      <c r="C19" s="33">
        <f t="shared" si="4"/>
        <v>0.15000000000000002</v>
      </c>
      <c r="D19" s="25">
        <f t="shared" si="0"/>
        <v>567.7500000000001</v>
      </c>
      <c r="E19" s="4">
        <f t="shared" si="5"/>
        <v>7.533681713602882</v>
      </c>
      <c r="F19" s="4">
        <f t="shared" si="5"/>
        <v>6.278068094669068</v>
      </c>
      <c r="G19" s="4">
        <f t="shared" si="5"/>
        <v>5.381201224002059</v>
      </c>
      <c r="H19" s="4">
        <f t="shared" si="5"/>
        <v>4.708551071001802</v>
      </c>
      <c r="I19" s="4">
        <f t="shared" si="5"/>
        <v>4.185378729779378</v>
      </c>
      <c r="J19" s="4">
        <f t="shared" si="5"/>
        <v>3.766840856801441</v>
      </c>
      <c r="K19" s="4">
        <f t="shared" si="5"/>
        <v>3.424400778910401</v>
      </c>
      <c r="L19" s="4">
        <f t="shared" si="5"/>
        <v>3.139034047334534</v>
      </c>
      <c r="M19" s="4">
        <f t="shared" si="5"/>
        <v>2.8975698898472624</v>
      </c>
      <c r="N19" s="4">
        <f t="shared" si="5"/>
        <v>2.6906006120010293</v>
      </c>
      <c r="O19" s="4">
        <f t="shared" si="6"/>
        <v>2.5112272378676272</v>
      </c>
      <c r="P19" s="4">
        <f t="shared" si="6"/>
        <v>2.354275535500901</v>
      </c>
      <c r="Q19" s="4">
        <f t="shared" si="6"/>
        <v>2.2157887392949656</v>
      </c>
      <c r="R19" s="4">
        <f t="shared" si="6"/>
        <v>2.092689364889689</v>
      </c>
      <c r="S19" s="4">
        <f t="shared" si="6"/>
        <v>1.9825478193691795</v>
      </c>
      <c r="T19" s="4">
        <f t="shared" si="6"/>
        <v>1.8834204284007205</v>
      </c>
      <c r="U19" s="4">
        <f t="shared" si="6"/>
        <v>1.7937337413340195</v>
      </c>
      <c r="V19" s="4">
        <f t="shared" si="6"/>
        <v>1.7122003894552005</v>
      </c>
      <c r="W19" s="4">
        <f t="shared" si="6"/>
        <v>1.6377568942614962</v>
      </c>
      <c r="X19" s="4">
        <f t="shared" si="6"/>
        <v>1.569517023667267</v>
      </c>
      <c r="Y19" s="4">
        <f t="shared" si="7"/>
        <v>1.5067363427205762</v>
      </c>
      <c r="Z19" s="4">
        <f t="shared" si="7"/>
        <v>1.4487849449236312</v>
      </c>
      <c r="AA19" s="4">
        <f t="shared" si="7"/>
        <v>1.3951262432597928</v>
      </c>
      <c r="AB19" s="4">
        <f t="shared" si="7"/>
        <v>1.3453003060005146</v>
      </c>
      <c r="AC19" s="4">
        <f t="shared" si="7"/>
        <v>1.298910640276359</v>
      </c>
      <c r="AD19" s="4">
        <f t="shared" si="7"/>
        <v>1.2556136189338136</v>
      </c>
    </row>
    <row r="20" spans="1:30" ht="12.75">
      <c r="A20" s="9"/>
      <c r="B20" s="20">
        <v>95</v>
      </c>
      <c r="C20" s="33">
        <f t="shared" si="4"/>
        <v>0.1541103500742244</v>
      </c>
      <c r="D20" s="25">
        <f t="shared" si="0"/>
        <v>583.3076750309394</v>
      </c>
      <c r="E20" s="4">
        <f t="shared" si="5"/>
        <v>7.740122174874154</v>
      </c>
      <c r="F20" s="4">
        <f t="shared" si="5"/>
        <v>6.450101812395127</v>
      </c>
      <c r="G20" s="4">
        <f t="shared" si="5"/>
        <v>5.528658696338681</v>
      </c>
      <c r="H20" s="4">
        <f t="shared" si="5"/>
        <v>4.837576359296345</v>
      </c>
      <c r="I20" s="4">
        <f t="shared" si="5"/>
        <v>4.300067874930085</v>
      </c>
      <c r="J20" s="4">
        <f t="shared" si="5"/>
        <v>3.870061087437077</v>
      </c>
      <c r="K20" s="4">
        <f t="shared" si="5"/>
        <v>3.518237352215524</v>
      </c>
      <c r="L20" s="4">
        <f t="shared" si="5"/>
        <v>3.2250509061975636</v>
      </c>
      <c r="M20" s="4">
        <f t="shared" si="5"/>
        <v>2.97697006725929</v>
      </c>
      <c r="N20" s="4">
        <f t="shared" si="5"/>
        <v>2.7643293481693405</v>
      </c>
      <c r="O20" s="4">
        <f t="shared" si="6"/>
        <v>2.580040724958051</v>
      </c>
      <c r="P20" s="4">
        <f t="shared" si="6"/>
        <v>2.4187881796481725</v>
      </c>
      <c r="Q20" s="4">
        <f t="shared" si="6"/>
        <v>2.2765065220218093</v>
      </c>
      <c r="R20" s="4">
        <f t="shared" si="6"/>
        <v>2.1500339374650426</v>
      </c>
      <c r="S20" s="4">
        <f t="shared" si="6"/>
        <v>2.0368742565458295</v>
      </c>
      <c r="T20" s="4">
        <f t="shared" si="6"/>
        <v>1.9350305437185384</v>
      </c>
      <c r="U20" s="4">
        <f t="shared" si="6"/>
        <v>1.8428862321128936</v>
      </c>
      <c r="V20" s="4">
        <f t="shared" si="6"/>
        <v>1.759118676107762</v>
      </c>
      <c r="W20" s="4">
        <f t="shared" si="6"/>
        <v>1.6826352554074244</v>
      </c>
      <c r="X20" s="4">
        <f t="shared" si="6"/>
        <v>1.6125254530987818</v>
      </c>
      <c r="Y20" s="4">
        <f t="shared" si="7"/>
        <v>1.5480244349748304</v>
      </c>
      <c r="Z20" s="4">
        <f t="shared" si="7"/>
        <v>1.488485033629645</v>
      </c>
      <c r="AA20" s="4">
        <f t="shared" si="7"/>
        <v>1.4333559583100284</v>
      </c>
      <c r="AB20" s="4">
        <f t="shared" si="7"/>
        <v>1.3821646740846703</v>
      </c>
      <c r="AC20" s="4">
        <f t="shared" si="7"/>
        <v>1.3345038232541642</v>
      </c>
      <c r="AD20" s="4">
        <f t="shared" si="7"/>
        <v>1.2900203624790254</v>
      </c>
    </row>
    <row r="21" spans="1:30" ht="12.75">
      <c r="A21" s="15"/>
      <c r="B21" s="22">
        <v>100</v>
      </c>
      <c r="C21" s="35">
        <f t="shared" si="4"/>
        <v>0.15811388300841897</v>
      </c>
      <c r="D21" s="27">
        <f t="shared" si="0"/>
        <v>598.4610471868658</v>
      </c>
      <c r="E21" s="17">
        <f t="shared" si="5"/>
        <v>7.9411977939151415</v>
      </c>
      <c r="F21" s="17">
        <f t="shared" si="5"/>
        <v>6.617664828262619</v>
      </c>
      <c r="G21" s="17">
        <f t="shared" si="5"/>
        <v>5.672284138510816</v>
      </c>
      <c r="H21" s="17">
        <f t="shared" si="5"/>
        <v>4.963248621196963</v>
      </c>
      <c r="I21" s="17">
        <f t="shared" si="5"/>
        <v>4.411776552175079</v>
      </c>
      <c r="J21" s="17">
        <f t="shared" si="5"/>
        <v>3.9705988969575707</v>
      </c>
      <c r="K21" s="17">
        <f t="shared" si="5"/>
        <v>3.6096353608705187</v>
      </c>
      <c r="L21" s="17">
        <f t="shared" si="5"/>
        <v>3.3088324141313095</v>
      </c>
      <c r="M21" s="17">
        <f t="shared" si="5"/>
        <v>3.054306843813516</v>
      </c>
      <c r="N21" s="17">
        <f t="shared" si="5"/>
        <v>2.836142069255408</v>
      </c>
      <c r="O21" s="17">
        <f t="shared" si="6"/>
        <v>2.6470659313050473</v>
      </c>
      <c r="P21" s="17">
        <f t="shared" si="6"/>
        <v>2.4816243105984817</v>
      </c>
      <c r="Q21" s="17">
        <f t="shared" si="6"/>
        <v>2.335646409975042</v>
      </c>
      <c r="R21" s="17">
        <f t="shared" si="6"/>
        <v>2.2058882760875393</v>
      </c>
      <c r="S21" s="17">
        <f t="shared" si="6"/>
        <v>2.0897888931355637</v>
      </c>
      <c r="T21" s="17">
        <f t="shared" si="6"/>
        <v>1.9852994484787854</v>
      </c>
      <c r="U21" s="17">
        <f t="shared" si="6"/>
        <v>1.8907613795036053</v>
      </c>
      <c r="V21" s="17">
        <f t="shared" si="6"/>
        <v>1.8048176804352594</v>
      </c>
      <c r="W21" s="17">
        <f t="shared" si="6"/>
        <v>1.7263473465032917</v>
      </c>
      <c r="X21" s="17">
        <f t="shared" si="6"/>
        <v>1.6544162070656547</v>
      </c>
      <c r="Y21" s="17">
        <f t="shared" si="7"/>
        <v>1.588239558783028</v>
      </c>
      <c r="Z21" s="17">
        <f t="shared" si="7"/>
        <v>1.527153421906758</v>
      </c>
      <c r="AA21" s="17">
        <f t="shared" si="7"/>
        <v>1.4705921840583596</v>
      </c>
      <c r="AB21" s="17">
        <f t="shared" si="7"/>
        <v>1.418071034627704</v>
      </c>
      <c r="AC21" s="17">
        <f t="shared" si="7"/>
        <v>1.369172033433645</v>
      </c>
      <c r="AD21" s="17">
        <f t="shared" si="7"/>
        <v>1.3235329656525237</v>
      </c>
    </row>
    <row r="22" spans="1:30" ht="12.75">
      <c r="A22" s="9">
        <v>80015</v>
      </c>
      <c r="B22" s="20">
        <v>15</v>
      </c>
      <c r="C22" s="33">
        <f>(B22/40*C$27^2)^0.5</f>
        <v>0.09185586535436918</v>
      </c>
      <c r="D22" s="25">
        <f t="shared" si="0"/>
        <v>347.6744503662874</v>
      </c>
      <c r="E22" s="4">
        <f t="shared" si="5"/>
        <v>4.613419020715864</v>
      </c>
      <c r="F22" s="4">
        <f t="shared" si="5"/>
        <v>3.844515850596553</v>
      </c>
      <c r="G22" s="4">
        <f t="shared" si="5"/>
        <v>3.295299300511332</v>
      </c>
      <c r="H22" s="4">
        <f t="shared" si="5"/>
        <v>2.883386887947415</v>
      </c>
      <c r="I22" s="4">
        <f t="shared" si="5"/>
        <v>2.5630105670643695</v>
      </c>
      <c r="J22" s="4">
        <f t="shared" si="5"/>
        <v>2.306709510357932</v>
      </c>
      <c r="K22" s="4">
        <f t="shared" si="5"/>
        <v>2.0970086457799386</v>
      </c>
      <c r="L22" s="4">
        <f t="shared" si="5"/>
        <v>1.9222579252982765</v>
      </c>
      <c r="M22" s="4">
        <f t="shared" si="5"/>
        <v>1.774391931044563</v>
      </c>
      <c r="N22" s="4">
        <f t="shared" si="5"/>
        <v>1.647649650255666</v>
      </c>
      <c r="O22" s="4">
        <f t="shared" si="6"/>
        <v>1.5378063402386215</v>
      </c>
      <c r="P22" s="4">
        <f t="shared" si="6"/>
        <v>1.4416934439737075</v>
      </c>
      <c r="Q22" s="4">
        <f t="shared" si="6"/>
        <v>1.3568879472693718</v>
      </c>
      <c r="R22" s="4">
        <f t="shared" si="6"/>
        <v>1.2815052835321847</v>
      </c>
      <c r="S22" s="4">
        <f t="shared" si="6"/>
        <v>1.2140576370304905</v>
      </c>
      <c r="T22" s="4">
        <f t="shared" si="6"/>
        <v>1.153354755178966</v>
      </c>
      <c r="U22" s="4">
        <f t="shared" si="6"/>
        <v>1.098433100170444</v>
      </c>
      <c r="V22" s="4">
        <f t="shared" si="6"/>
        <v>1.0485043228899693</v>
      </c>
      <c r="W22" s="4">
        <f t="shared" si="6"/>
        <v>1.002917178416492</v>
      </c>
      <c r="X22" s="4">
        <f t="shared" si="6"/>
        <v>0.9611289626491383</v>
      </c>
      <c r="Y22" s="4">
        <f t="shared" si="7"/>
        <v>0.922683804143173</v>
      </c>
      <c r="Z22" s="4">
        <f t="shared" si="7"/>
        <v>0.8871959655222815</v>
      </c>
      <c r="AA22" s="4">
        <f t="shared" si="7"/>
        <v>0.854336855688123</v>
      </c>
      <c r="AB22" s="4">
        <f t="shared" si="7"/>
        <v>0.823824825127833</v>
      </c>
      <c r="AC22" s="4">
        <f t="shared" si="7"/>
        <v>0.7954170725372179</v>
      </c>
      <c r="AD22" s="4">
        <f t="shared" si="7"/>
        <v>0.7689031701193108</v>
      </c>
    </row>
    <row r="23" spans="1:30" ht="12.75">
      <c r="A23" s="9"/>
      <c r="B23" s="20">
        <v>20</v>
      </c>
      <c r="C23" s="33">
        <f>(B23/40*C$27^2)^0.5</f>
        <v>0.10606601717798213</v>
      </c>
      <c r="D23" s="25">
        <f t="shared" si="0"/>
        <v>401.45987501866233</v>
      </c>
      <c r="E23" s="4">
        <f t="shared" si="5"/>
        <v>5.327117426989686</v>
      </c>
      <c r="F23" s="4">
        <f t="shared" si="5"/>
        <v>4.439264522491405</v>
      </c>
      <c r="G23" s="4">
        <f t="shared" si="5"/>
        <v>3.8050838764212043</v>
      </c>
      <c r="H23" s="4">
        <f t="shared" si="5"/>
        <v>3.3294483918685542</v>
      </c>
      <c r="I23" s="4">
        <f t="shared" si="5"/>
        <v>2.9595096816609368</v>
      </c>
      <c r="J23" s="4">
        <f t="shared" si="5"/>
        <v>2.663558713494843</v>
      </c>
      <c r="K23" s="4">
        <f t="shared" si="5"/>
        <v>2.4214170122680394</v>
      </c>
      <c r="L23" s="4">
        <f t="shared" si="5"/>
        <v>2.2196322612457027</v>
      </c>
      <c r="M23" s="4">
        <f t="shared" si="5"/>
        <v>2.048891318072956</v>
      </c>
      <c r="N23" s="4">
        <f t="shared" si="5"/>
        <v>1.9025419382106021</v>
      </c>
      <c r="O23" s="4">
        <f t="shared" si="6"/>
        <v>1.7757058089965623</v>
      </c>
      <c r="P23" s="4">
        <f t="shared" si="6"/>
        <v>1.6647241959342771</v>
      </c>
      <c r="Q23" s="4">
        <f t="shared" si="6"/>
        <v>1.5667992432322608</v>
      </c>
      <c r="R23" s="4">
        <f t="shared" si="6"/>
        <v>1.4797548408304684</v>
      </c>
      <c r="S23" s="4">
        <f t="shared" si="6"/>
        <v>1.4018730071025491</v>
      </c>
      <c r="T23" s="4">
        <f t="shared" si="6"/>
        <v>1.3317793567474214</v>
      </c>
      <c r="U23" s="4">
        <f t="shared" si="6"/>
        <v>1.2683612921404015</v>
      </c>
      <c r="V23" s="4">
        <f t="shared" si="6"/>
        <v>1.2107085061340197</v>
      </c>
      <c r="W23" s="4">
        <f t="shared" si="6"/>
        <v>1.158069005867323</v>
      </c>
      <c r="X23" s="4">
        <f t="shared" si="6"/>
        <v>1.1098161306228513</v>
      </c>
      <c r="Y23" s="4">
        <f t="shared" si="7"/>
        <v>1.0654234853979372</v>
      </c>
      <c r="Z23" s="4">
        <f t="shared" si="7"/>
        <v>1.024445659036478</v>
      </c>
      <c r="AA23" s="4">
        <f t="shared" si="7"/>
        <v>0.9865032272203124</v>
      </c>
      <c r="AB23" s="4">
        <f t="shared" si="7"/>
        <v>0.9512709691053011</v>
      </c>
      <c r="AC23" s="4">
        <f t="shared" si="7"/>
        <v>0.9184685218947736</v>
      </c>
      <c r="AD23" s="4">
        <f t="shared" si="7"/>
        <v>0.8878529044982811</v>
      </c>
    </row>
    <row r="24" spans="1:30" ht="12.75">
      <c r="A24" s="9"/>
      <c r="B24" s="20">
        <v>25</v>
      </c>
      <c r="C24" s="33">
        <f>(B24/40*C$27^2)^0.5</f>
        <v>0.11858541225631422</v>
      </c>
      <c r="D24" s="25">
        <f t="shared" si="0"/>
        <v>448.84578539014933</v>
      </c>
      <c r="E24" s="4">
        <f aca="true" t="shared" si="8" ref="E24:N33">$D24*1.2/E$3/4.54/2.47*0.62</f>
        <v>5.955898345436355</v>
      </c>
      <c r="F24" s="4">
        <f t="shared" si="8"/>
        <v>4.963248621196963</v>
      </c>
      <c r="G24" s="4">
        <f t="shared" si="8"/>
        <v>4.254213103883112</v>
      </c>
      <c r="H24" s="4">
        <f t="shared" si="8"/>
        <v>3.7224364658977227</v>
      </c>
      <c r="I24" s="4">
        <f t="shared" si="8"/>
        <v>3.3088324141313095</v>
      </c>
      <c r="J24" s="4">
        <f t="shared" si="8"/>
        <v>2.9779491727181777</v>
      </c>
      <c r="K24" s="4">
        <f t="shared" si="8"/>
        <v>2.707226520652889</v>
      </c>
      <c r="L24" s="4">
        <f t="shared" si="8"/>
        <v>2.4816243105984817</v>
      </c>
      <c r="M24" s="4">
        <f t="shared" si="8"/>
        <v>2.2907301328601366</v>
      </c>
      <c r="N24" s="4">
        <f t="shared" si="8"/>
        <v>2.127106551941556</v>
      </c>
      <c r="O24" s="4">
        <f aca="true" t="shared" si="9" ref="O24:X33">$D24*1.2/O$3/4.54/2.47*0.62</f>
        <v>1.9852994484787854</v>
      </c>
      <c r="P24" s="4">
        <f t="shared" si="9"/>
        <v>1.8612182329488614</v>
      </c>
      <c r="Q24" s="4">
        <f t="shared" si="9"/>
        <v>1.7517348074812813</v>
      </c>
      <c r="R24" s="4">
        <f t="shared" si="9"/>
        <v>1.6544162070656547</v>
      </c>
      <c r="S24" s="4">
        <f t="shared" si="9"/>
        <v>1.5673416698516727</v>
      </c>
      <c r="T24" s="4">
        <f t="shared" si="9"/>
        <v>1.4889745863590889</v>
      </c>
      <c r="U24" s="4">
        <f t="shared" si="9"/>
        <v>1.418071034627704</v>
      </c>
      <c r="V24" s="4">
        <f t="shared" si="9"/>
        <v>1.3536132603264446</v>
      </c>
      <c r="W24" s="4">
        <f t="shared" si="9"/>
        <v>1.2947605098774686</v>
      </c>
      <c r="X24" s="4">
        <f t="shared" si="9"/>
        <v>1.2408121552992408</v>
      </c>
      <c r="Y24" s="4">
        <f aca="true" t="shared" si="10" ref="Y24:AD33">$D24*1.2/Y$3/4.54/2.47*0.62</f>
        <v>1.1911796690872711</v>
      </c>
      <c r="Z24" s="4">
        <f t="shared" si="10"/>
        <v>1.1453650664300683</v>
      </c>
      <c r="AA24" s="4">
        <f t="shared" si="10"/>
        <v>1.1029441380437695</v>
      </c>
      <c r="AB24" s="4">
        <f t="shared" si="10"/>
        <v>1.063553275970778</v>
      </c>
      <c r="AC24" s="4">
        <f t="shared" si="10"/>
        <v>1.0268790250752338</v>
      </c>
      <c r="AD24" s="4">
        <f t="shared" si="10"/>
        <v>0.9926497242393927</v>
      </c>
    </row>
    <row r="25" spans="1:30" ht="12.75">
      <c r="A25" s="9"/>
      <c r="B25" s="20">
        <v>30</v>
      </c>
      <c r="C25" s="33">
        <f>(B25/40*C$27^2)^0.5</f>
        <v>0.1299038105676658</v>
      </c>
      <c r="D25" s="25">
        <f t="shared" si="0"/>
        <v>491.68592299861507</v>
      </c>
      <c r="E25" s="4">
        <f t="shared" si="8"/>
        <v>6.524359748006377</v>
      </c>
      <c r="F25" s="4">
        <f t="shared" si="8"/>
        <v>5.436966456671981</v>
      </c>
      <c r="G25" s="4">
        <f t="shared" si="8"/>
        <v>4.6602569628616966</v>
      </c>
      <c r="H25" s="4">
        <f t="shared" si="8"/>
        <v>4.077724842503985</v>
      </c>
      <c r="I25" s="4">
        <f t="shared" si="8"/>
        <v>3.624644304447987</v>
      </c>
      <c r="J25" s="4">
        <f t="shared" si="8"/>
        <v>3.2621798740031887</v>
      </c>
      <c r="K25" s="4">
        <f t="shared" si="8"/>
        <v>2.965618067275626</v>
      </c>
      <c r="L25" s="4">
        <f t="shared" si="8"/>
        <v>2.7184832283359905</v>
      </c>
      <c r="M25" s="4">
        <f t="shared" si="8"/>
        <v>2.5093691338486064</v>
      </c>
      <c r="N25" s="4">
        <f t="shared" si="8"/>
        <v>2.3301284814308483</v>
      </c>
      <c r="O25" s="4">
        <f t="shared" si="9"/>
        <v>2.1747865826687924</v>
      </c>
      <c r="P25" s="4">
        <f t="shared" si="9"/>
        <v>2.0388624212519924</v>
      </c>
      <c r="Q25" s="4">
        <f t="shared" si="9"/>
        <v>1.9189293376489343</v>
      </c>
      <c r="R25" s="4">
        <f t="shared" si="9"/>
        <v>1.8123221522239934</v>
      </c>
      <c r="S25" s="4">
        <f t="shared" si="9"/>
        <v>1.7169367757911516</v>
      </c>
      <c r="T25" s="4">
        <f t="shared" si="9"/>
        <v>1.6310899370015943</v>
      </c>
      <c r="U25" s="4">
        <f t="shared" si="9"/>
        <v>1.553418987620566</v>
      </c>
      <c r="V25" s="4">
        <f t="shared" si="9"/>
        <v>1.482809033637813</v>
      </c>
      <c r="W25" s="4">
        <f t="shared" si="9"/>
        <v>1.41833907565356</v>
      </c>
      <c r="X25" s="4">
        <f t="shared" si="9"/>
        <v>1.3592416141679953</v>
      </c>
      <c r="Y25" s="4">
        <f t="shared" si="10"/>
        <v>1.3048719496012753</v>
      </c>
      <c r="Z25" s="4">
        <f t="shared" si="10"/>
        <v>1.2546845669243032</v>
      </c>
      <c r="AA25" s="4">
        <f t="shared" si="10"/>
        <v>1.208214768149329</v>
      </c>
      <c r="AB25" s="4">
        <f t="shared" si="10"/>
        <v>1.1650642407154241</v>
      </c>
      <c r="AC25" s="4">
        <f t="shared" si="10"/>
        <v>1.1248896117252372</v>
      </c>
      <c r="AD25" s="4">
        <f t="shared" si="10"/>
        <v>1.0873932913343962</v>
      </c>
    </row>
    <row r="26" spans="1:30" ht="12.75">
      <c r="A26" s="9"/>
      <c r="B26" s="20">
        <v>35</v>
      </c>
      <c r="C26" s="33">
        <f>(B26/40*C$27^2)^0.5</f>
        <v>0.1403121520040228</v>
      </c>
      <c r="D26" s="25">
        <f t="shared" si="0"/>
        <v>531.0814953352264</v>
      </c>
      <c r="E26" s="4">
        <f t="shared" si="8"/>
        <v>7.047113958326497</v>
      </c>
      <c r="F26" s="4">
        <f t="shared" si="8"/>
        <v>5.872594965272081</v>
      </c>
      <c r="G26" s="4">
        <f t="shared" si="8"/>
        <v>5.03365282737607</v>
      </c>
      <c r="H26" s="4">
        <f t="shared" si="8"/>
        <v>4.40444622395406</v>
      </c>
      <c r="I26" s="4">
        <f t="shared" si="8"/>
        <v>3.915063310181387</v>
      </c>
      <c r="J26" s="4">
        <f t="shared" si="8"/>
        <v>3.5235569791632484</v>
      </c>
      <c r="K26" s="4">
        <f t="shared" si="8"/>
        <v>3.203233617421135</v>
      </c>
      <c r="L26" s="4">
        <f t="shared" si="8"/>
        <v>2.9362974826360406</v>
      </c>
      <c r="M26" s="4">
        <f t="shared" si="8"/>
        <v>2.710428445510191</v>
      </c>
      <c r="N26" s="4">
        <f t="shared" si="8"/>
        <v>2.516826413688035</v>
      </c>
      <c r="O26" s="4">
        <f t="shared" si="9"/>
        <v>2.349037986108833</v>
      </c>
      <c r="P26" s="4">
        <f t="shared" si="9"/>
        <v>2.20222311197703</v>
      </c>
      <c r="Q26" s="4">
        <f t="shared" si="9"/>
        <v>2.072680575978382</v>
      </c>
      <c r="R26" s="4">
        <f t="shared" si="9"/>
        <v>1.9575316550906936</v>
      </c>
      <c r="S26" s="4">
        <f t="shared" si="9"/>
        <v>1.8545036732438147</v>
      </c>
      <c r="T26" s="4">
        <f t="shared" si="9"/>
        <v>1.7617784895816242</v>
      </c>
      <c r="U26" s="4">
        <f t="shared" si="9"/>
        <v>1.6778842757920231</v>
      </c>
      <c r="V26" s="4">
        <f t="shared" si="9"/>
        <v>1.6016168087105676</v>
      </c>
      <c r="W26" s="4">
        <f t="shared" si="9"/>
        <v>1.531981295288369</v>
      </c>
      <c r="X26" s="4">
        <f t="shared" si="9"/>
        <v>1.4681487413180203</v>
      </c>
      <c r="Y26" s="4">
        <f t="shared" si="10"/>
        <v>1.4094227916652995</v>
      </c>
      <c r="Z26" s="4">
        <f t="shared" si="10"/>
        <v>1.3552142227550954</v>
      </c>
      <c r="AA26" s="4">
        <f t="shared" si="10"/>
        <v>1.3050211033937957</v>
      </c>
      <c r="AB26" s="4">
        <f t="shared" si="10"/>
        <v>1.2584132068440175</v>
      </c>
      <c r="AC26" s="4">
        <f t="shared" si="10"/>
        <v>1.2150196479873272</v>
      </c>
      <c r="AD26" s="4">
        <f t="shared" si="10"/>
        <v>1.1745189930544164</v>
      </c>
    </row>
    <row r="27" spans="1:30" ht="12.75">
      <c r="A27" s="9"/>
      <c r="B27" s="21">
        <f>40*C27^2/C$27^2</f>
        <v>40</v>
      </c>
      <c r="C27" s="34">
        <v>0.15</v>
      </c>
      <c r="D27" s="26">
        <f t="shared" si="0"/>
        <v>567.75</v>
      </c>
      <c r="E27" s="12">
        <f t="shared" si="8"/>
        <v>7.533681713602881</v>
      </c>
      <c r="F27" s="12">
        <f t="shared" si="8"/>
        <v>6.2780680946690675</v>
      </c>
      <c r="G27" s="12">
        <f t="shared" si="8"/>
        <v>5.381201224002058</v>
      </c>
      <c r="H27" s="12">
        <f t="shared" si="8"/>
        <v>4.708551071001801</v>
      </c>
      <c r="I27" s="12">
        <f t="shared" si="8"/>
        <v>4.185378729779378</v>
      </c>
      <c r="J27" s="12">
        <f t="shared" si="8"/>
        <v>3.7668408568014407</v>
      </c>
      <c r="K27" s="12">
        <f t="shared" si="8"/>
        <v>3.4244007789104005</v>
      </c>
      <c r="L27" s="12">
        <f t="shared" si="8"/>
        <v>3.1390340473345337</v>
      </c>
      <c r="M27" s="12">
        <f t="shared" si="8"/>
        <v>2.8975698898472615</v>
      </c>
      <c r="N27" s="12">
        <f t="shared" si="8"/>
        <v>2.690600612001029</v>
      </c>
      <c r="O27" s="12">
        <f t="shared" si="9"/>
        <v>2.511227237867627</v>
      </c>
      <c r="P27" s="12">
        <f t="shared" si="9"/>
        <v>2.3542755355009004</v>
      </c>
      <c r="Q27" s="12">
        <f t="shared" si="9"/>
        <v>2.215788739294965</v>
      </c>
      <c r="R27" s="12">
        <f t="shared" si="9"/>
        <v>2.092689364889689</v>
      </c>
      <c r="S27" s="12">
        <f t="shared" si="9"/>
        <v>1.9825478193691795</v>
      </c>
      <c r="T27" s="12">
        <f t="shared" si="9"/>
        <v>1.8834204284007203</v>
      </c>
      <c r="U27" s="12">
        <f t="shared" si="9"/>
        <v>1.7937337413340195</v>
      </c>
      <c r="V27" s="12">
        <f t="shared" si="9"/>
        <v>1.7122003894552003</v>
      </c>
      <c r="W27" s="12">
        <f t="shared" si="9"/>
        <v>1.637756894261496</v>
      </c>
      <c r="X27" s="12">
        <f t="shared" si="9"/>
        <v>1.5695170236672669</v>
      </c>
      <c r="Y27" s="12">
        <f t="shared" si="10"/>
        <v>1.5067363427205762</v>
      </c>
      <c r="Z27" s="12">
        <f t="shared" si="10"/>
        <v>1.4487849449236307</v>
      </c>
      <c r="AA27" s="12">
        <f t="shared" si="10"/>
        <v>1.3951262432597926</v>
      </c>
      <c r="AB27" s="12">
        <f t="shared" si="10"/>
        <v>1.3453003060005144</v>
      </c>
      <c r="AC27" s="12">
        <f t="shared" si="10"/>
        <v>1.2989106402763588</v>
      </c>
      <c r="AD27" s="12">
        <f t="shared" si="10"/>
        <v>1.2556136189338134</v>
      </c>
    </row>
    <row r="28" spans="1:30" ht="12.75">
      <c r="A28" s="9"/>
      <c r="B28" s="20">
        <v>45</v>
      </c>
      <c r="C28" s="33">
        <f aca="true" t="shared" si="11" ref="C28:C39">(B28/40*C$27^2)^0.5</f>
        <v>0.15909902576697318</v>
      </c>
      <c r="D28" s="25">
        <f t="shared" si="0"/>
        <v>602.1898125279935</v>
      </c>
      <c r="E28" s="4">
        <f t="shared" si="8"/>
        <v>7.9906761404845295</v>
      </c>
      <c r="F28" s="4">
        <f t="shared" si="8"/>
        <v>6.6588967837371085</v>
      </c>
      <c r="G28" s="4">
        <f t="shared" si="8"/>
        <v>5.707625814631806</v>
      </c>
      <c r="H28" s="4">
        <f t="shared" si="8"/>
        <v>4.99417258780283</v>
      </c>
      <c r="I28" s="4">
        <f t="shared" si="8"/>
        <v>4.439264522491405</v>
      </c>
      <c r="J28" s="4">
        <f t="shared" si="8"/>
        <v>3.9953380702422647</v>
      </c>
      <c r="K28" s="4">
        <f t="shared" si="8"/>
        <v>3.632125518402059</v>
      </c>
      <c r="L28" s="4">
        <f t="shared" si="8"/>
        <v>3.3294483918685542</v>
      </c>
      <c r="M28" s="4">
        <f t="shared" si="8"/>
        <v>3.0733369771094345</v>
      </c>
      <c r="N28" s="4">
        <f t="shared" si="8"/>
        <v>2.853812907315903</v>
      </c>
      <c r="O28" s="4">
        <f t="shared" si="9"/>
        <v>2.663558713494843</v>
      </c>
      <c r="P28" s="4">
        <f t="shared" si="9"/>
        <v>2.497086293901415</v>
      </c>
      <c r="Q28" s="4">
        <f t="shared" si="9"/>
        <v>2.350198864848391</v>
      </c>
      <c r="R28" s="4">
        <f t="shared" si="9"/>
        <v>2.2196322612457027</v>
      </c>
      <c r="S28" s="4">
        <f t="shared" si="9"/>
        <v>2.1028095106538234</v>
      </c>
      <c r="T28" s="4">
        <f t="shared" si="9"/>
        <v>1.9976690351211324</v>
      </c>
      <c r="U28" s="4">
        <f t="shared" si="9"/>
        <v>1.9025419382106021</v>
      </c>
      <c r="V28" s="4">
        <f t="shared" si="9"/>
        <v>1.8160627592010294</v>
      </c>
      <c r="W28" s="4">
        <f t="shared" si="9"/>
        <v>1.7371035088009847</v>
      </c>
      <c r="X28" s="4">
        <f t="shared" si="9"/>
        <v>1.6647241959342771</v>
      </c>
      <c r="Y28" s="4">
        <f t="shared" si="10"/>
        <v>1.598135228096906</v>
      </c>
      <c r="Z28" s="4">
        <f t="shared" si="10"/>
        <v>1.5366684885547173</v>
      </c>
      <c r="AA28" s="4">
        <f t="shared" si="10"/>
        <v>1.4797548408304684</v>
      </c>
      <c r="AB28" s="4">
        <f t="shared" si="10"/>
        <v>1.4269064536579514</v>
      </c>
      <c r="AC28" s="4">
        <f t="shared" si="10"/>
        <v>1.3777027828421604</v>
      </c>
      <c r="AD28" s="4">
        <f t="shared" si="10"/>
        <v>1.3317793567474214</v>
      </c>
    </row>
    <row r="29" spans="1:30" ht="12.75">
      <c r="A29" s="9"/>
      <c r="B29" s="20">
        <v>50</v>
      </c>
      <c r="C29" s="33">
        <f t="shared" si="11"/>
        <v>0.16770509831248423</v>
      </c>
      <c r="D29" s="25">
        <f t="shared" si="0"/>
        <v>634.7637971127529</v>
      </c>
      <c r="E29" s="4">
        <f t="shared" si="8"/>
        <v>8.422912216231573</v>
      </c>
      <c r="F29" s="4">
        <f t="shared" si="8"/>
        <v>7.019093513526311</v>
      </c>
      <c r="G29" s="4">
        <f t="shared" si="8"/>
        <v>6.016365868736838</v>
      </c>
      <c r="H29" s="4">
        <f t="shared" si="8"/>
        <v>5.264320135144733</v>
      </c>
      <c r="I29" s="4">
        <f t="shared" si="8"/>
        <v>4.679395675684207</v>
      </c>
      <c r="J29" s="4">
        <f t="shared" si="8"/>
        <v>4.211456108115787</v>
      </c>
      <c r="K29" s="4">
        <f t="shared" si="8"/>
        <v>3.828596461923443</v>
      </c>
      <c r="L29" s="4">
        <f t="shared" si="8"/>
        <v>3.5095467567631555</v>
      </c>
      <c r="M29" s="4">
        <f t="shared" si="8"/>
        <v>3.2395816216275284</v>
      </c>
      <c r="N29" s="4">
        <f t="shared" si="8"/>
        <v>3.008182934368419</v>
      </c>
      <c r="O29" s="4">
        <f t="shared" si="9"/>
        <v>2.8076374054105244</v>
      </c>
      <c r="P29" s="4">
        <f t="shared" si="9"/>
        <v>2.6321600675723666</v>
      </c>
      <c r="Q29" s="4">
        <f t="shared" si="9"/>
        <v>2.4773271224210505</v>
      </c>
      <c r="R29" s="4">
        <f t="shared" si="9"/>
        <v>2.3396978378421034</v>
      </c>
      <c r="S29" s="4">
        <f t="shared" si="9"/>
        <v>2.2165558463767296</v>
      </c>
      <c r="T29" s="4">
        <f t="shared" si="9"/>
        <v>2.1057280540578933</v>
      </c>
      <c r="U29" s="4">
        <f t="shared" si="9"/>
        <v>2.005455289578946</v>
      </c>
      <c r="V29" s="4">
        <f t="shared" si="9"/>
        <v>1.9142982309617216</v>
      </c>
      <c r="W29" s="4">
        <f t="shared" si="9"/>
        <v>1.8310678730938204</v>
      </c>
      <c r="X29" s="4">
        <f t="shared" si="9"/>
        <v>1.7547733783815778</v>
      </c>
      <c r="Y29" s="4">
        <f t="shared" si="10"/>
        <v>1.6845824432463146</v>
      </c>
      <c r="Z29" s="4">
        <f t="shared" si="10"/>
        <v>1.6197908108137642</v>
      </c>
      <c r="AA29" s="4">
        <f t="shared" si="10"/>
        <v>1.5597985585614023</v>
      </c>
      <c r="AB29" s="4">
        <f t="shared" si="10"/>
        <v>1.5040914671842096</v>
      </c>
      <c r="AC29" s="4">
        <f t="shared" si="10"/>
        <v>1.4522262441778575</v>
      </c>
      <c r="AD29" s="4">
        <f t="shared" si="10"/>
        <v>1.4038187027052622</v>
      </c>
    </row>
    <row r="30" spans="1:30" ht="12.75">
      <c r="A30" s="9"/>
      <c r="B30" s="20">
        <v>55</v>
      </c>
      <c r="C30" s="33">
        <f t="shared" si="11"/>
        <v>0.17589059099337861</v>
      </c>
      <c r="D30" s="25">
        <f t="shared" si="0"/>
        <v>665.745886909938</v>
      </c>
      <c r="E30" s="4">
        <f t="shared" si="8"/>
        <v>8.834024859744131</v>
      </c>
      <c r="F30" s="4">
        <f t="shared" si="8"/>
        <v>7.361687383120111</v>
      </c>
      <c r="G30" s="4">
        <f t="shared" si="8"/>
        <v>6.310017756960096</v>
      </c>
      <c r="H30" s="4">
        <f t="shared" si="8"/>
        <v>5.521265537340084</v>
      </c>
      <c r="I30" s="4">
        <f t="shared" si="8"/>
        <v>4.907791588746741</v>
      </c>
      <c r="J30" s="4">
        <f t="shared" si="8"/>
        <v>4.417012429872066</v>
      </c>
      <c r="K30" s="4">
        <f t="shared" si="8"/>
        <v>4.015465845338242</v>
      </c>
      <c r="L30" s="4">
        <f t="shared" si="8"/>
        <v>3.6808436915600553</v>
      </c>
      <c r="M30" s="4">
        <f t="shared" si="8"/>
        <v>3.397701869132359</v>
      </c>
      <c r="N30" s="4">
        <f t="shared" si="8"/>
        <v>3.155008878480048</v>
      </c>
      <c r="O30" s="4">
        <f t="shared" si="9"/>
        <v>2.944674953248045</v>
      </c>
      <c r="P30" s="4">
        <f t="shared" si="9"/>
        <v>2.760632768670042</v>
      </c>
      <c r="Q30" s="4">
        <f t="shared" si="9"/>
        <v>2.598242605807098</v>
      </c>
      <c r="R30" s="4">
        <f t="shared" si="9"/>
        <v>2.4538957943733704</v>
      </c>
      <c r="S30" s="4">
        <f t="shared" si="9"/>
        <v>2.3247433841431926</v>
      </c>
      <c r="T30" s="4">
        <f t="shared" si="9"/>
        <v>2.208506214936033</v>
      </c>
      <c r="U30" s="4">
        <f t="shared" si="9"/>
        <v>2.103339252320032</v>
      </c>
      <c r="V30" s="4">
        <f t="shared" si="9"/>
        <v>2.007732922669121</v>
      </c>
      <c r="W30" s="4">
        <f t="shared" si="9"/>
        <v>1.9204401869008985</v>
      </c>
      <c r="X30" s="4">
        <f t="shared" si="9"/>
        <v>1.8404218457800277</v>
      </c>
      <c r="Y30" s="4">
        <f t="shared" si="10"/>
        <v>1.7668049719488266</v>
      </c>
      <c r="Z30" s="4">
        <f t="shared" si="10"/>
        <v>1.6988509345661795</v>
      </c>
      <c r="AA30" s="4">
        <f t="shared" si="10"/>
        <v>1.6359305295822466</v>
      </c>
      <c r="AB30" s="4">
        <f t="shared" si="10"/>
        <v>1.577504439240024</v>
      </c>
      <c r="AC30" s="4">
        <f t="shared" si="10"/>
        <v>1.5231077344386437</v>
      </c>
      <c r="AD30" s="4">
        <f t="shared" si="10"/>
        <v>1.4723374766240225</v>
      </c>
    </row>
    <row r="31" spans="1:30" ht="12.75">
      <c r="A31" s="9"/>
      <c r="B31" s="20">
        <v>60</v>
      </c>
      <c r="C31" s="33">
        <f t="shared" si="11"/>
        <v>0.18371173070873836</v>
      </c>
      <c r="D31" s="25">
        <f t="shared" si="0"/>
        <v>695.3489007325747</v>
      </c>
      <c r="E31" s="4">
        <f t="shared" si="8"/>
        <v>9.226838041431728</v>
      </c>
      <c r="F31" s="4">
        <f t="shared" si="8"/>
        <v>7.689031701193106</v>
      </c>
      <c r="G31" s="4">
        <f t="shared" si="8"/>
        <v>6.590598601022664</v>
      </c>
      <c r="H31" s="4">
        <f t="shared" si="8"/>
        <v>5.76677377589483</v>
      </c>
      <c r="I31" s="4">
        <f t="shared" si="8"/>
        <v>5.126021134128739</v>
      </c>
      <c r="J31" s="4">
        <f t="shared" si="8"/>
        <v>4.613419020715864</v>
      </c>
      <c r="K31" s="4">
        <f t="shared" si="8"/>
        <v>4.194017291559877</v>
      </c>
      <c r="L31" s="4">
        <f t="shared" si="8"/>
        <v>3.844515850596553</v>
      </c>
      <c r="M31" s="4">
        <f t="shared" si="8"/>
        <v>3.548783862089126</v>
      </c>
      <c r="N31" s="4">
        <f t="shared" si="8"/>
        <v>3.295299300511332</v>
      </c>
      <c r="O31" s="4">
        <f t="shared" si="9"/>
        <v>3.075612680477243</v>
      </c>
      <c r="P31" s="4">
        <f t="shared" si="9"/>
        <v>2.883386887947415</v>
      </c>
      <c r="Q31" s="4">
        <f t="shared" si="9"/>
        <v>2.7137758945387436</v>
      </c>
      <c r="R31" s="4">
        <f t="shared" si="9"/>
        <v>2.5630105670643695</v>
      </c>
      <c r="S31" s="4">
        <f t="shared" si="9"/>
        <v>2.428115274060981</v>
      </c>
      <c r="T31" s="4">
        <f t="shared" si="9"/>
        <v>2.306709510357932</v>
      </c>
      <c r="U31" s="4">
        <f t="shared" si="9"/>
        <v>2.196866200340888</v>
      </c>
      <c r="V31" s="4">
        <f t="shared" si="9"/>
        <v>2.0970086457799386</v>
      </c>
      <c r="W31" s="4">
        <f t="shared" si="9"/>
        <v>2.005834356832984</v>
      </c>
      <c r="X31" s="4">
        <f t="shared" si="9"/>
        <v>1.9222579252982765</v>
      </c>
      <c r="Y31" s="4">
        <f t="shared" si="10"/>
        <v>1.845367608286346</v>
      </c>
      <c r="Z31" s="4">
        <f t="shared" si="10"/>
        <v>1.774391931044563</v>
      </c>
      <c r="AA31" s="4">
        <f t="shared" si="10"/>
        <v>1.708673711376246</v>
      </c>
      <c r="AB31" s="4">
        <f t="shared" si="10"/>
        <v>1.647649650255666</v>
      </c>
      <c r="AC31" s="4">
        <f t="shared" si="10"/>
        <v>1.5908341450744359</v>
      </c>
      <c r="AD31" s="4">
        <f t="shared" si="10"/>
        <v>1.5378063402386215</v>
      </c>
    </row>
    <row r="32" spans="1:30" ht="12.75">
      <c r="A32" s="9"/>
      <c r="B32" s="20">
        <v>65</v>
      </c>
      <c r="C32" s="33">
        <f t="shared" si="11"/>
        <v>0.19121323175972943</v>
      </c>
      <c r="D32" s="25">
        <f t="shared" si="0"/>
        <v>723.7420822105759</v>
      </c>
      <c r="E32" s="4">
        <f t="shared" si="8"/>
        <v>9.603597516714556</v>
      </c>
      <c r="F32" s="4">
        <f t="shared" si="8"/>
        <v>8.002997930595463</v>
      </c>
      <c r="G32" s="4">
        <f t="shared" si="8"/>
        <v>6.859712511938968</v>
      </c>
      <c r="H32" s="4">
        <f t="shared" si="8"/>
        <v>6.002248447946596</v>
      </c>
      <c r="I32" s="4">
        <f t="shared" si="8"/>
        <v>5.335331953730309</v>
      </c>
      <c r="J32" s="4">
        <f t="shared" si="8"/>
        <v>4.801798758357278</v>
      </c>
      <c r="K32" s="4">
        <f t="shared" si="8"/>
        <v>4.365271598506616</v>
      </c>
      <c r="L32" s="4">
        <f t="shared" si="8"/>
        <v>4.001498965297731</v>
      </c>
      <c r="M32" s="4">
        <f t="shared" si="8"/>
        <v>3.693691352582521</v>
      </c>
      <c r="N32" s="4">
        <f t="shared" si="8"/>
        <v>3.429856255969484</v>
      </c>
      <c r="O32" s="4">
        <f t="shared" si="9"/>
        <v>3.2011991722381854</v>
      </c>
      <c r="P32" s="4">
        <f t="shared" si="9"/>
        <v>3.001124223973298</v>
      </c>
      <c r="Q32" s="4">
        <f t="shared" si="9"/>
        <v>2.8245875049160456</v>
      </c>
      <c r="R32" s="4">
        <f t="shared" si="9"/>
        <v>2.6676659768651545</v>
      </c>
      <c r="S32" s="4">
        <f t="shared" si="9"/>
        <v>2.527262504398567</v>
      </c>
      <c r="T32" s="4">
        <f t="shared" si="9"/>
        <v>2.400899379178639</v>
      </c>
      <c r="U32" s="4">
        <f t="shared" si="9"/>
        <v>2.286570837312989</v>
      </c>
      <c r="V32" s="4">
        <f t="shared" si="9"/>
        <v>2.182635799253308</v>
      </c>
      <c r="W32" s="4">
        <f t="shared" si="9"/>
        <v>2.0877385905901207</v>
      </c>
      <c r="X32" s="4">
        <f t="shared" si="9"/>
        <v>2.0007494826488657</v>
      </c>
      <c r="Y32" s="4">
        <f t="shared" si="10"/>
        <v>1.920719503342911</v>
      </c>
      <c r="Z32" s="4">
        <f t="shared" si="10"/>
        <v>1.8468456762912604</v>
      </c>
      <c r="AA32" s="4">
        <f t="shared" si="10"/>
        <v>1.7784439845767694</v>
      </c>
      <c r="AB32" s="4">
        <f t="shared" si="10"/>
        <v>1.714928127984742</v>
      </c>
      <c r="AC32" s="4">
        <f t="shared" si="10"/>
        <v>1.6557926752956131</v>
      </c>
      <c r="AD32" s="4">
        <f t="shared" si="10"/>
        <v>1.6005995861190927</v>
      </c>
    </row>
    <row r="33" spans="1:30" ht="12.75">
      <c r="A33" s="9"/>
      <c r="B33" s="20">
        <v>70</v>
      </c>
      <c r="C33" s="33">
        <f t="shared" si="11"/>
        <v>0.1984313483298443</v>
      </c>
      <c r="D33" s="25">
        <f t="shared" si="0"/>
        <v>751.0626534284606</v>
      </c>
      <c r="E33" s="4">
        <f t="shared" si="8"/>
        <v>9.966124135454075</v>
      </c>
      <c r="F33" s="4">
        <f t="shared" si="8"/>
        <v>8.305103446211731</v>
      </c>
      <c r="G33" s="4">
        <f t="shared" si="8"/>
        <v>7.118660096752912</v>
      </c>
      <c r="H33" s="4">
        <f t="shared" si="8"/>
        <v>6.228827584658798</v>
      </c>
      <c r="I33" s="4">
        <f t="shared" si="8"/>
        <v>5.53673563080782</v>
      </c>
      <c r="J33" s="4">
        <f t="shared" si="8"/>
        <v>4.983062067727038</v>
      </c>
      <c r="K33" s="4">
        <f t="shared" si="8"/>
        <v>4.530056425206399</v>
      </c>
      <c r="L33" s="4">
        <f t="shared" si="8"/>
        <v>4.152551723105866</v>
      </c>
      <c r="M33" s="4">
        <f t="shared" si="8"/>
        <v>3.8331246674823367</v>
      </c>
      <c r="N33" s="4">
        <f t="shared" si="8"/>
        <v>3.559330048376456</v>
      </c>
      <c r="O33" s="4">
        <f t="shared" si="9"/>
        <v>3.3220413784846925</v>
      </c>
      <c r="P33" s="4">
        <f t="shared" si="9"/>
        <v>3.114413792329399</v>
      </c>
      <c r="Q33" s="4">
        <f t="shared" si="9"/>
        <v>2.9312129810159044</v>
      </c>
      <c r="R33" s="4">
        <f t="shared" si="9"/>
        <v>2.76836781540391</v>
      </c>
      <c r="S33" s="4">
        <f t="shared" si="9"/>
        <v>2.6226642461721257</v>
      </c>
      <c r="T33" s="4">
        <f t="shared" si="9"/>
        <v>2.491531033863519</v>
      </c>
      <c r="U33" s="4">
        <f t="shared" si="9"/>
        <v>2.3728866989176374</v>
      </c>
      <c r="V33" s="4">
        <f t="shared" si="9"/>
        <v>2.2650282126031995</v>
      </c>
      <c r="W33" s="4">
        <f t="shared" si="9"/>
        <v>2.1665487250987123</v>
      </c>
      <c r="X33" s="4">
        <f t="shared" si="9"/>
        <v>2.076275861552933</v>
      </c>
      <c r="Y33" s="4">
        <f t="shared" si="10"/>
        <v>1.9932248270908153</v>
      </c>
      <c r="Z33" s="4">
        <f t="shared" si="10"/>
        <v>1.9165623337411684</v>
      </c>
      <c r="AA33" s="4">
        <f t="shared" si="10"/>
        <v>1.8455785436026069</v>
      </c>
      <c r="AB33" s="4">
        <f t="shared" si="10"/>
        <v>1.779665024188228</v>
      </c>
      <c r="AC33" s="4">
        <f t="shared" si="10"/>
        <v>1.7182972647334616</v>
      </c>
      <c r="AD33" s="4">
        <f t="shared" si="10"/>
        <v>1.6610206892423462</v>
      </c>
    </row>
    <row r="34" spans="1:30" ht="12.75">
      <c r="A34" s="9"/>
      <c r="B34" s="20">
        <v>75</v>
      </c>
      <c r="C34" s="33">
        <f t="shared" si="11"/>
        <v>0.20539595906443728</v>
      </c>
      <c r="D34" s="25">
        <f t="shared" si="0"/>
        <v>777.423705058895</v>
      </c>
      <c r="E34" s="4">
        <f aca="true" t="shared" si="12" ref="E34:N43">$D34*1.2/E$3/4.54/2.47*0.62</f>
        <v>10.31591853901118</v>
      </c>
      <c r="F34" s="4">
        <f t="shared" si="12"/>
        <v>8.596598782509316</v>
      </c>
      <c r="G34" s="4">
        <f t="shared" si="12"/>
        <v>7.368513242150843</v>
      </c>
      <c r="H34" s="4">
        <f t="shared" si="12"/>
        <v>6.447449086881987</v>
      </c>
      <c r="I34" s="4">
        <f t="shared" si="12"/>
        <v>5.731065855006212</v>
      </c>
      <c r="J34" s="4">
        <f t="shared" si="12"/>
        <v>5.15795926950559</v>
      </c>
      <c r="K34" s="4">
        <f t="shared" si="12"/>
        <v>4.689053881368718</v>
      </c>
      <c r="L34" s="4">
        <f t="shared" si="12"/>
        <v>4.298299391254658</v>
      </c>
      <c r="M34" s="4">
        <f t="shared" si="12"/>
        <v>3.9676609765427617</v>
      </c>
      <c r="N34" s="4">
        <f t="shared" si="12"/>
        <v>3.6842566210754213</v>
      </c>
      <c r="O34" s="4">
        <f aca="true" t="shared" si="13" ref="O34:X43">$D34*1.2/O$3/4.54/2.47*0.62</f>
        <v>3.4386395130037264</v>
      </c>
      <c r="P34" s="4">
        <f t="shared" si="13"/>
        <v>3.2237245434409934</v>
      </c>
      <c r="Q34" s="4">
        <f t="shared" si="13"/>
        <v>3.0340936879444644</v>
      </c>
      <c r="R34" s="4">
        <f t="shared" si="13"/>
        <v>2.865532927503106</v>
      </c>
      <c r="S34" s="4">
        <f t="shared" si="13"/>
        <v>2.714715405002942</v>
      </c>
      <c r="T34" s="4">
        <f t="shared" si="13"/>
        <v>2.578979634752795</v>
      </c>
      <c r="U34" s="4">
        <f t="shared" si="13"/>
        <v>2.4561710807169477</v>
      </c>
      <c r="V34" s="4">
        <f t="shared" si="13"/>
        <v>2.344526940684359</v>
      </c>
      <c r="W34" s="4">
        <f t="shared" si="13"/>
        <v>2.2425909867415608</v>
      </c>
      <c r="X34" s="4">
        <f t="shared" si="13"/>
        <v>2.149149695627329</v>
      </c>
      <c r="Y34" s="4">
        <f aca="true" t="shared" si="14" ref="Y34:AD43">$D34*1.2/Y$3/4.54/2.47*0.62</f>
        <v>2.063183707802236</v>
      </c>
      <c r="Z34" s="4">
        <f t="shared" si="14"/>
        <v>1.9838304882713809</v>
      </c>
      <c r="AA34" s="4">
        <f t="shared" si="14"/>
        <v>1.9103552850020704</v>
      </c>
      <c r="AB34" s="4">
        <f t="shared" si="14"/>
        <v>1.8421283105377106</v>
      </c>
      <c r="AC34" s="4">
        <f t="shared" si="14"/>
        <v>1.7786066446571</v>
      </c>
      <c r="AD34" s="4">
        <f t="shared" si="14"/>
        <v>1.7193197565018632</v>
      </c>
    </row>
    <row r="35" spans="1:30" ht="12.75">
      <c r="A35" s="9"/>
      <c r="B35" s="20">
        <v>80</v>
      </c>
      <c r="C35" s="33">
        <f t="shared" si="11"/>
        <v>0.21213203435596426</v>
      </c>
      <c r="D35" s="25">
        <f t="shared" si="0"/>
        <v>802.9197500373247</v>
      </c>
      <c r="E35" s="4">
        <f t="shared" si="12"/>
        <v>10.654234853979371</v>
      </c>
      <c r="F35" s="4">
        <f t="shared" si="12"/>
        <v>8.87852904498281</v>
      </c>
      <c r="G35" s="4">
        <f t="shared" si="12"/>
        <v>7.6101677528424085</v>
      </c>
      <c r="H35" s="4">
        <f t="shared" si="12"/>
        <v>6.6588967837371085</v>
      </c>
      <c r="I35" s="4">
        <f t="shared" si="12"/>
        <v>5.9190193633218735</v>
      </c>
      <c r="J35" s="4">
        <f t="shared" si="12"/>
        <v>5.327117426989686</v>
      </c>
      <c r="K35" s="4">
        <f t="shared" si="12"/>
        <v>4.842834024536079</v>
      </c>
      <c r="L35" s="4">
        <f t="shared" si="12"/>
        <v>4.439264522491405</v>
      </c>
      <c r="M35" s="4">
        <f t="shared" si="12"/>
        <v>4.097782636145912</v>
      </c>
      <c r="N35" s="4">
        <f t="shared" si="12"/>
        <v>3.8050838764212043</v>
      </c>
      <c r="O35" s="4">
        <f t="shared" si="13"/>
        <v>3.5514116179931245</v>
      </c>
      <c r="P35" s="4">
        <f t="shared" si="13"/>
        <v>3.3294483918685542</v>
      </c>
      <c r="Q35" s="4">
        <f t="shared" si="13"/>
        <v>3.1335984864645217</v>
      </c>
      <c r="R35" s="4">
        <f t="shared" si="13"/>
        <v>2.9595096816609368</v>
      </c>
      <c r="S35" s="4">
        <f t="shared" si="13"/>
        <v>2.8037460142050983</v>
      </c>
      <c r="T35" s="4">
        <f t="shared" si="13"/>
        <v>2.663558713494843</v>
      </c>
      <c r="U35" s="4">
        <f t="shared" si="13"/>
        <v>2.536722584280803</v>
      </c>
      <c r="V35" s="4">
        <f t="shared" si="13"/>
        <v>2.4214170122680394</v>
      </c>
      <c r="W35" s="4">
        <f t="shared" si="13"/>
        <v>2.316138011734646</v>
      </c>
      <c r="X35" s="4">
        <f t="shared" si="13"/>
        <v>2.2196322612457027</v>
      </c>
      <c r="Y35" s="4">
        <f t="shared" si="14"/>
        <v>2.1308469707958744</v>
      </c>
      <c r="Z35" s="4">
        <f t="shared" si="14"/>
        <v>2.048891318072956</v>
      </c>
      <c r="AA35" s="4">
        <f t="shared" si="14"/>
        <v>1.9730064544406247</v>
      </c>
      <c r="AB35" s="4">
        <f t="shared" si="14"/>
        <v>1.9025419382106021</v>
      </c>
      <c r="AC35" s="4">
        <f t="shared" si="14"/>
        <v>1.8369370437895471</v>
      </c>
      <c r="AD35" s="4">
        <f t="shared" si="14"/>
        <v>1.7757058089965623</v>
      </c>
    </row>
    <row r="36" spans="1:30" ht="12.75">
      <c r="A36" s="9"/>
      <c r="B36" s="20">
        <v>85</v>
      </c>
      <c r="C36" s="33">
        <f t="shared" si="11"/>
        <v>0.21866069605669877</v>
      </c>
      <c r="D36" s="25">
        <f aca="true" t="shared" si="15" ref="D36:D67">C36*3785</f>
        <v>827.6307345746048</v>
      </c>
      <c r="E36" s="4">
        <f t="shared" si="12"/>
        <v>10.982133915773527</v>
      </c>
      <c r="F36" s="4">
        <f t="shared" si="12"/>
        <v>9.151778263144605</v>
      </c>
      <c r="G36" s="4">
        <f t="shared" si="12"/>
        <v>7.844381368409661</v>
      </c>
      <c r="H36" s="4">
        <f t="shared" si="12"/>
        <v>6.863833697358455</v>
      </c>
      <c r="I36" s="4">
        <f t="shared" si="12"/>
        <v>6.101185508763071</v>
      </c>
      <c r="J36" s="4">
        <f t="shared" si="12"/>
        <v>5.491066957886764</v>
      </c>
      <c r="K36" s="4">
        <f t="shared" si="12"/>
        <v>4.991879052624331</v>
      </c>
      <c r="L36" s="4">
        <f t="shared" si="12"/>
        <v>4.5758891315723025</v>
      </c>
      <c r="M36" s="4">
        <f t="shared" si="12"/>
        <v>4.223897659912895</v>
      </c>
      <c r="N36" s="4">
        <f t="shared" si="12"/>
        <v>3.9221906842048306</v>
      </c>
      <c r="O36" s="4">
        <f t="shared" si="13"/>
        <v>3.6607113052578426</v>
      </c>
      <c r="P36" s="4">
        <f t="shared" si="13"/>
        <v>3.4319168486792275</v>
      </c>
      <c r="Q36" s="4">
        <f t="shared" si="13"/>
        <v>3.230039386992214</v>
      </c>
      <c r="R36" s="4">
        <f t="shared" si="13"/>
        <v>3.0505927543815354</v>
      </c>
      <c r="S36" s="4">
        <f t="shared" si="13"/>
        <v>2.8900352409930337</v>
      </c>
      <c r="T36" s="4">
        <f t="shared" si="13"/>
        <v>2.745533478943382</v>
      </c>
      <c r="U36" s="4">
        <f t="shared" si="13"/>
        <v>2.6147937894698874</v>
      </c>
      <c r="V36" s="4">
        <f t="shared" si="13"/>
        <v>2.4959395263121653</v>
      </c>
      <c r="W36" s="4">
        <f t="shared" si="13"/>
        <v>2.387420416472506</v>
      </c>
      <c r="X36" s="4">
        <f t="shared" si="13"/>
        <v>2.2879445657861512</v>
      </c>
      <c r="Y36" s="4">
        <f t="shared" si="14"/>
        <v>2.1964267831547053</v>
      </c>
      <c r="Z36" s="4">
        <f t="shared" si="14"/>
        <v>2.1119488299564475</v>
      </c>
      <c r="AA36" s="4">
        <f t="shared" si="14"/>
        <v>2.0337285029210235</v>
      </c>
      <c r="AB36" s="4">
        <f t="shared" si="14"/>
        <v>1.9610953421024153</v>
      </c>
      <c r="AC36" s="4">
        <f t="shared" si="14"/>
        <v>1.8934713647885395</v>
      </c>
      <c r="AD36" s="4">
        <f t="shared" si="14"/>
        <v>1.8303556526289213</v>
      </c>
    </row>
    <row r="37" spans="1:30" ht="12.75">
      <c r="A37" s="9"/>
      <c r="B37" s="20">
        <v>90</v>
      </c>
      <c r="C37" s="33">
        <f t="shared" si="11"/>
        <v>0.225</v>
      </c>
      <c r="D37" s="25">
        <f t="shared" si="15"/>
        <v>851.625</v>
      </c>
      <c r="E37" s="4">
        <f t="shared" si="12"/>
        <v>11.300522570404322</v>
      </c>
      <c r="F37" s="4">
        <f t="shared" si="12"/>
        <v>9.417102142003602</v>
      </c>
      <c r="G37" s="4">
        <f t="shared" si="12"/>
        <v>8.071801836003086</v>
      </c>
      <c r="H37" s="4">
        <f t="shared" si="12"/>
        <v>7.062826606502701</v>
      </c>
      <c r="I37" s="4">
        <f t="shared" si="12"/>
        <v>6.2780680946690675</v>
      </c>
      <c r="J37" s="4">
        <f t="shared" si="12"/>
        <v>5.650261285202161</v>
      </c>
      <c r="K37" s="4">
        <f t="shared" si="12"/>
        <v>5.136601168365599</v>
      </c>
      <c r="L37" s="4">
        <f t="shared" si="12"/>
        <v>4.708551071001801</v>
      </c>
      <c r="M37" s="4">
        <f t="shared" si="12"/>
        <v>4.346354834770893</v>
      </c>
      <c r="N37" s="4">
        <f t="shared" si="12"/>
        <v>4.035900918001543</v>
      </c>
      <c r="O37" s="4">
        <f t="shared" si="13"/>
        <v>3.7668408568014407</v>
      </c>
      <c r="P37" s="4">
        <f t="shared" si="13"/>
        <v>3.5314133032513504</v>
      </c>
      <c r="Q37" s="4">
        <f t="shared" si="13"/>
        <v>3.3236831089424475</v>
      </c>
      <c r="R37" s="4">
        <f t="shared" si="13"/>
        <v>3.1390340473345337</v>
      </c>
      <c r="S37" s="4">
        <f t="shared" si="13"/>
        <v>2.973821729053769</v>
      </c>
      <c r="T37" s="4">
        <f t="shared" si="13"/>
        <v>2.8251306426010805</v>
      </c>
      <c r="U37" s="4">
        <f t="shared" si="13"/>
        <v>2.690600612001029</v>
      </c>
      <c r="V37" s="4">
        <f t="shared" si="13"/>
        <v>2.5683005841827997</v>
      </c>
      <c r="W37" s="4">
        <f t="shared" si="13"/>
        <v>2.4566353413922437</v>
      </c>
      <c r="X37" s="4">
        <f t="shared" si="13"/>
        <v>2.3542755355009004</v>
      </c>
      <c r="Y37" s="4">
        <f t="shared" si="14"/>
        <v>2.2601045140808647</v>
      </c>
      <c r="Z37" s="4">
        <f t="shared" si="14"/>
        <v>2.1731774173854466</v>
      </c>
      <c r="AA37" s="4">
        <f t="shared" si="14"/>
        <v>2.092689364889689</v>
      </c>
      <c r="AB37" s="4">
        <f t="shared" si="14"/>
        <v>2.0179504590007715</v>
      </c>
      <c r="AC37" s="4">
        <f t="shared" si="14"/>
        <v>1.948365960414538</v>
      </c>
      <c r="AD37" s="4">
        <f t="shared" si="14"/>
        <v>1.8834204284007203</v>
      </c>
    </row>
    <row r="38" spans="1:30" ht="12.75">
      <c r="A38" s="9"/>
      <c r="B38" s="20">
        <v>95</v>
      </c>
      <c r="C38" s="33">
        <f t="shared" si="11"/>
        <v>0.23116552511133662</v>
      </c>
      <c r="D38" s="25">
        <f t="shared" si="15"/>
        <v>874.961512546409</v>
      </c>
      <c r="E38" s="4">
        <f t="shared" si="12"/>
        <v>11.610183262311226</v>
      </c>
      <c r="F38" s="4">
        <f t="shared" si="12"/>
        <v>9.675152718592688</v>
      </c>
      <c r="G38" s="4">
        <f t="shared" si="12"/>
        <v>8.29298804450802</v>
      </c>
      <c r="H38" s="4">
        <f t="shared" si="12"/>
        <v>7.256364538944516</v>
      </c>
      <c r="I38" s="4">
        <f t="shared" si="12"/>
        <v>6.450101812395126</v>
      </c>
      <c r="J38" s="4">
        <f t="shared" si="12"/>
        <v>5.805091631155613</v>
      </c>
      <c r="K38" s="4">
        <f t="shared" si="12"/>
        <v>5.277356028323285</v>
      </c>
      <c r="L38" s="4">
        <f t="shared" si="12"/>
        <v>4.837576359296344</v>
      </c>
      <c r="M38" s="4">
        <f t="shared" si="12"/>
        <v>4.465455100888933</v>
      </c>
      <c r="N38" s="4">
        <f t="shared" si="12"/>
        <v>4.14649402225401</v>
      </c>
      <c r="O38" s="4">
        <f t="shared" si="13"/>
        <v>3.8700610874370756</v>
      </c>
      <c r="P38" s="4">
        <f t="shared" si="13"/>
        <v>3.628182269472258</v>
      </c>
      <c r="Q38" s="4">
        <f t="shared" si="13"/>
        <v>3.4147597830327134</v>
      </c>
      <c r="R38" s="4">
        <f t="shared" si="13"/>
        <v>3.225050906197563</v>
      </c>
      <c r="S38" s="4">
        <f t="shared" si="13"/>
        <v>3.0553113848187436</v>
      </c>
      <c r="T38" s="4">
        <f t="shared" si="13"/>
        <v>2.9025458155778066</v>
      </c>
      <c r="U38" s="4">
        <f t="shared" si="13"/>
        <v>2.76432934816934</v>
      </c>
      <c r="V38" s="4">
        <f t="shared" si="13"/>
        <v>2.6386780141616426</v>
      </c>
      <c r="W38" s="4">
        <f t="shared" si="13"/>
        <v>2.523952883111136</v>
      </c>
      <c r="X38" s="4">
        <f t="shared" si="13"/>
        <v>2.418788179648172</v>
      </c>
      <c r="Y38" s="4">
        <f t="shared" si="14"/>
        <v>2.322036652462245</v>
      </c>
      <c r="Z38" s="4">
        <f t="shared" si="14"/>
        <v>2.2327275504444666</v>
      </c>
      <c r="AA38" s="4">
        <f t="shared" si="14"/>
        <v>2.150033937465042</v>
      </c>
      <c r="AB38" s="4">
        <f t="shared" si="14"/>
        <v>2.073247011127005</v>
      </c>
      <c r="AC38" s="4">
        <f t="shared" si="14"/>
        <v>2.001755734881246</v>
      </c>
      <c r="AD38" s="4">
        <f t="shared" si="14"/>
        <v>1.9350305437185378</v>
      </c>
    </row>
    <row r="39" spans="1:30" ht="12.75">
      <c r="A39" s="18"/>
      <c r="B39" s="22">
        <v>100</v>
      </c>
      <c r="C39" s="35">
        <f t="shared" si="11"/>
        <v>0.23717082451262844</v>
      </c>
      <c r="D39" s="27">
        <f t="shared" si="15"/>
        <v>897.6915707802987</v>
      </c>
      <c r="E39" s="17">
        <f t="shared" si="12"/>
        <v>11.91179669087271</v>
      </c>
      <c r="F39" s="17">
        <f t="shared" si="12"/>
        <v>9.926497242393927</v>
      </c>
      <c r="G39" s="17">
        <f t="shared" si="12"/>
        <v>8.508426207766224</v>
      </c>
      <c r="H39" s="17">
        <f t="shared" si="12"/>
        <v>7.444872931795445</v>
      </c>
      <c r="I39" s="17">
        <f t="shared" si="12"/>
        <v>6.617664828262619</v>
      </c>
      <c r="J39" s="17">
        <f t="shared" si="12"/>
        <v>5.955898345436355</v>
      </c>
      <c r="K39" s="17">
        <f t="shared" si="12"/>
        <v>5.414453041305778</v>
      </c>
      <c r="L39" s="17">
        <f t="shared" si="12"/>
        <v>4.963248621196963</v>
      </c>
      <c r="M39" s="17">
        <f t="shared" si="12"/>
        <v>4.581460265720273</v>
      </c>
      <c r="N39" s="17">
        <f t="shared" si="12"/>
        <v>4.254213103883112</v>
      </c>
      <c r="O39" s="17">
        <f t="shared" si="13"/>
        <v>3.9705988969575707</v>
      </c>
      <c r="P39" s="17">
        <f t="shared" si="13"/>
        <v>3.7224364658977227</v>
      </c>
      <c r="Q39" s="17">
        <f t="shared" si="13"/>
        <v>3.5034696149625626</v>
      </c>
      <c r="R39" s="17">
        <f t="shared" si="13"/>
        <v>3.3088324141313095</v>
      </c>
      <c r="S39" s="17">
        <f t="shared" si="13"/>
        <v>3.1346833397033453</v>
      </c>
      <c r="T39" s="17">
        <f t="shared" si="13"/>
        <v>2.9779491727181777</v>
      </c>
      <c r="U39" s="17">
        <f t="shared" si="13"/>
        <v>2.836142069255408</v>
      </c>
      <c r="V39" s="17">
        <f t="shared" si="13"/>
        <v>2.707226520652889</v>
      </c>
      <c r="W39" s="17">
        <f t="shared" si="13"/>
        <v>2.589521019754937</v>
      </c>
      <c r="X39" s="17">
        <f t="shared" si="13"/>
        <v>2.4816243105984817</v>
      </c>
      <c r="Y39" s="17">
        <f t="shared" si="14"/>
        <v>2.3823593381745423</v>
      </c>
      <c r="Z39" s="17">
        <f t="shared" si="14"/>
        <v>2.2907301328601366</v>
      </c>
      <c r="AA39" s="17">
        <f t="shared" si="14"/>
        <v>2.205888276087539</v>
      </c>
      <c r="AB39" s="17">
        <f t="shared" si="14"/>
        <v>2.127106551941556</v>
      </c>
      <c r="AC39" s="17">
        <f t="shared" si="14"/>
        <v>2.0537580501504675</v>
      </c>
      <c r="AD39" s="17">
        <f t="shared" si="14"/>
        <v>1.9852994484787854</v>
      </c>
    </row>
    <row r="40" spans="1:30" ht="12.75">
      <c r="A40" s="9">
        <v>8002</v>
      </c>
      <c r="B40" s="20">
        <v>15</v>
      </c>
      <c r="C40" s="33">
        <f>(B40/40*C$45^2)^0.5</f>
        <v>0.12247448713915891</v>
      </c>
      <c r="D40" s="25">
        <f t="shared" si="15"/>
        <v>463.5659338217165</v>
      </c>
      <c r="E40" s="4">
        <f t="shared" si="12"/>
        <v>6.151225360954486</v>
      </c>
      <c r="F40" s="4">
        <f t="shared" si="12"/>
        <v>5.126021134128737</v>
      </c>
      <c r="G40" s="4">
        <f t="shared" si="12"/>
        <v>4.393732400681776</v>
      </c>
      <c r="H40" s="4">
        <f t="shared" si="12"/>
        <v>3.844515850596553</v>
      </c>
      <c r="I40" s="4">
        <f t="shared" si="12"/>
        <v>3.417347422752492</v>
      </c>
      <c r="J40" s="4">
        <f t="shared" si="12"/>
        <v>3.075612680477243</v>
      </c>
      <c r="K40" s="4">
        <f t="shared" si="12"/>
        <v>2.7960115277065842</v>
      </c>
      <c r="L40" s="4">
        <f t="shared" si="12"/>
        <v>2.5630105670643686</v>
      </c>
      <c r="M40" s="4">
        <f t="shared" si="12"/>
        <v>2.3658559080594177</v>
      </c>
      <c r="N40" s="4">
        <f t="shared" si="12"/>
        <v>2.196866200340888</v>
      </c>
      <c r="O40" s="4">
        <f t="shared" si="13"/>
        <v>2.0504084536514955</v>
      </c>
      <c r="P40" s="4">
        <f t="shared" si="13"/>
        <v>1.9222579252982765</v>
      </c>
      <c r="Q40" s="4">
        <f t="shared" si="13"/>
        <v>1.8091839296924954</v>
      </c>
      <c r="R40" s="4">
        <f t="shared" si="13"/>
        <v>1.708673711376246</v>
      </c>
      <c r="S40" s="4">
        <f t="shared" si="13"/>
        <v>1.618743516040654</v>
      </c>
      <c r="T40" s="4">
        <f t="shared" si="13"/>
        <v>1.5378063402386215</v>
      </c>
      <c r="U40" s="4">
        <f t="shared" si="13"/>
        <v>1.4645774668939249</v>
      </c>
      <c r="V40" s="4">
        <f t="shared" si="13"/>
        <v>1.3980057638532921</v>
      </c>
      <c r="W40" s="4">
        <f t="shared" si="13"/>
        <v>1.3372229045553228</v>
      </c>
      <c r="X40" s="4">
        <f t="shared" si="13"/>
        <v>1.2815052835321843</v>
      </c>
      <c r="Y40" s="4">
        <f t="shared" si="14"/>
        <v>1.230245072190897</v>
      </c>
      <c r="Z40" s="4">
        <f t="shared" si="14"/>
        <v>1.1829279540297089</v>
      </c>
      <c r="AA40" s="4">
        <f t="shared" si="14"/>
        <v>1.139115807584164</v>
      </c>
      <c r="AB40" s="4">
        <f t="shared" si="14"/>
        <v>1.098433100170444</v>
      </c>
      <c r="AC40" s="4">
        <f t="shared" si="14"/>
        <v>1.0605560967162908</v>
      </c>
      <c r="AD40" s="4">
        <f t="shared" si="14"/>
        <v>1.0252042268257477</v>
      </c>
    </row>
    <row r="41" spans="1:30" ht="12.75">
      <c r="A41" s="9"/>
      <c r="B41" s="20">
        <v>20</v>
      </c>
      <c r="C41" s="33">
        <f>(B41/40*C$45^2)^0.5</f>
        <v>0.14142135623730953</v>
      </c>
      <c r="D41" s="25">
        <f t="shared" si="15"/>
        <v>535.2798333582166</v>
      </c>
      <c r="E41" s="4">
        <f t="shared" si="12"/>
        <v>7.10282323598625</v>
      </c>
      <c r="F41" s="4">
        <f t="shared" si="12"/>
        <v>5.919019363321876</v>
      </c>
      <c r="G41" s="4">
        <f t="shared" si="12"/>
        <v>5.073445168561608</v>
      </c>
      <c r="H41" s="4">
        <f t="shared" si="12"/>
        <v>4.439264522491407</v>
      </c>
      <c r="I41" s="4">
        <f t="shared" si="12"/>
        <v>3.946012908881251</v>
      </c>
      <c r="J41" s="4">
        <f t="shared" si="12"/>
        <v>3.551411617993125</v>
      </c>
      <c r="K41" s="4">
        <f t="shared" si="12"/>
        <v>3.2285560163573863</v>
      </c>
      <c r="L41" s="4">
        <f t="shared" si="12"/>
        <v>2.959509681660938</v>
      </c>
      <c r="M41" s="4">
        <f t="shared" si="12"/>
        <v>2.731855090763942</v>
      </c>
      <c r="N41" s="4">
        <f t="shared" si="12"/>
        <v>2.536722584280804</v>
      </c>
      <c r="O41" s="4">
        <f t="shared" si="13"/>
        <v>2.3676077453287507</v>
      </c>
      <c r="P41" s="4">
        <f t="shared" si="13"/>
        <v>2.2196322612457036</v>
      </c>
      <c r="Q41" s="4">
        <f t="shared" si="13"/>
        <v>2.089065657643015</v>
      </c>
      <c r="R41" s="4">
        <f t="shared" si="13"/>
        <v>1.9730064544406254</v>
      </c>
      <c r="S41" s="4">
        <f t="shared" si="13"/>
        <v>1.8691640094700661</v>
      </c>
      <c r="T41" s="4">
        <f t="shared" si="13"/>
        <v>1.7757058089965625</v>
      </c>
      <c r="U41" s="4">
        <f t="shared" si="13"/>
        <v>1.691148389520536</v>
      </c>
      <c r="V41" s="4">
        <f t="shared" si="13"/>
        <v>1.6142780081786932</v>
      </c>
      <c r="W41" s="4">
        <f t="shared" si="13"/>
        <v>1.5440920078230982</v>
      </c>
      <c r="X41" s="4">
        <f t="shared" si="13"/>
        <v>1.479754840830469</v>
      </c>
      <c r="Y41" s="4">
        <f t="shared" si="14"/>
        <v>1.4205646471972502</v>
      </c>
      <c r="Z41" s="4">
        <f t="shared" si="14"/>
        <v>1.365927545381971</v>
      </c>
      <c r="AA41" s="4">
        <f t="shared" si="14"/>
        <v>1.3153376362937503</v>
      </c>
      <c r="AB41" s="4">
        <f t="shared" si="14"/>
        <v>1.268361292140402</v>
      </c>
      <c r="AC41" s="4">
        <f t="shared" si="14"/>
        <v>1.2246246958596982</v>
      </c>
      <c r="AD41" s="4">
        <f t="shared" si="14"/>
        <v>1.1838038726643754</v>
      </c>
    </row>
    <row r="42" spans="1:30" ht="12.75">
      <c r="A42" s="9"/>
      <c r="B42" s="20">
        <v>25</v>
      </c>
      <c r="C42" s="33">
        <f>(B42/40*C$45^2)^0.5</f>
        <v>0.15811388300841897</v>
      </c>
      <c r="D42" s="25">
        <f t="shared" si="15"/>
        <v>598.4610471868658</v>
      </c>
      <c r="E42" s="4">
        <f t="shared" si="12"/>
        <v>7.9411977939151415</v>
      </c>
      <c r="F42" s="4">
        <f t="shared" si="12"/>
        <v>6.617664828262619</v>
      </c>
      <c r="G42" s="4">
        <f t="shared" si="12"/>
        <v>5.672284138510816</v>
      </c>
      <c r="H42" s="4">
        <f t="shared" si="12"/>
        <v>4.963248621196963</v>
      </c>
      <c r="I42" s="4">
        <f t="shared" si="12"/>
        <v>4.411776552175079</v>
      </c>
      <c r="J42" s="4">
        <f t="shared" si="12"/>
        <v>3.9705988969575707</v>
      </c>
      <c r="K42" s="4">
        <f t="shared" si="12"/>
        <v>3.6096353608705187</v>
      </c>
      <c r="L42" s="4">
        <f t="shared" si="12"/>
        <v>3.3088324141313095</v>
      </c>
      <c r="M42" s="4">
        <f t="shared" si="12"/>
        <v>3.054306843813516</v>
      </c>
      <c r="N42" s="4">
        <f t="shared" si="12"/>
        <v>2.836142069255408</v>
      </c>
      <c r="O42" s="4">
        <f t="shared" si="13"/>
        <v>2.6470659313050473</v>
      </c>
      <c r="P42" s="4">
        <f t="shared" si="13"/>
        <v>2.4816243105984817</v>
      </c>
      <c r="Q42" s="4">
        <f t="shared" si="13"/>
        <v>2.335646409975042</v>
      </c>
      <c r="R42" s="4">
        <f t="shared" si="13"/>
        <v>2.2058882760875393</v>
      </c>
      <c r="S42" s="4">
        <f t="shared" si="13"/>
        <v>2.0897888931355637</v>
      </c>
      <c r="T42" s="4">
        <f t="shared" si="13"/>
        <v>1.9852994484787854</v>
      </c>
      <c r="U42" s="4">
        <f t="shared" si="13"/>
        <v>1.8907613795036053</v>
      </c>
      <c r="V42" s="4">
        <f t="shared" si="13"/>
        <v>1.8048176804352594</v>
      </c>
      <c r="W42" s="4">
        <f t="shared" si="13"/>
        <v>1.7263473465032917</v>
      </c>
      <c r="X42" s="4">
        <f t="shared" si="13"/>
        <v>1.6544162070656547</v>
      </c>
      <c r="Y42" s="4">
        <f t="shared" si="14"/>
        <v>1.588239558783028</v>
      </c>
      <c r="Z42" s="4">
        <f t="shared" si="14"/>
        <v>1.527153421906758</v>
      </c>
      <c r="AA42" s="4">
        <f t="shared" si="14"/>
        <v>1.4705921840583596</v>
      </c>
      <c r="AB42" s="4">
        <f t="shared" si="14"/>
        <v>1.418071034627704</v>
      </c>
      <c r="AC42" s="4">
        <f t="shared" si="14"/>
        <v>1.369172033433645</v>
      </c>
      <c r="AD42" s="4">
        <f t="shared" si="14"/>
        <v>1.3235329656525237</v>
      </c>
    </row>
    <row r="43" spans="1:30" ht="12.75">
      <c r="A43" s="9"/>
      <c r="B43" s="20">
        <v>30</v>
      </c>
      <c r="C43" s="33">
        <f>(B43/40*C$45^2)^0.5</f>
        <v>0.17320508075688776</v>
      </c>
      <c r="D43" s="25">
        <f t="shared" si="15"/>
        <v>655.5812306648202</v>
      </c>
      <c r="E43" s="4">
        <f t="shared" si="12"/>
        <v>8.69914633067517</v>
      </c>
      <c r="F43" s="4">
        <f t="shared" si="12"/>
        <v>7.2492886088959745</v>
      </c>
      <c r="G43" s="4">
        <f t="shared" si="12"/>
        <v>6.213675950482265</v>
      </c>
      <c r="H43" s="4">
        <f t="shared" si="12"/>
        <v>5.436966456671981</v>
      </c>
      <c r="I43" s="4">
        <f t="shared" si="12"/>
        <v>4.832859072597317</v>
      </c>
      <c r="J43" s="4">
        <f t="shared" si="12"/>
        <v>4.349573165337585</v>
      </c>
      <c r="K43" s="4">
        <f t="shared" si="12"/>
        <v>3.954157423034168</v>
      </c>
      <c r="L43" s="4">
        <f t="shared" si="12"/>
        <v>3.6246443044479872</v>
      </c>
      <c r="M43" s="4">
        <f t="shared" si="12"/>
        <v>3.345825511798142</v>
      </c>
      <c r="N43" s="4">
        <f t="shared" si="12"/>
        <v>3.1068379752411324</v>
      </c>
      <c r="O43" s="4">
        <f t="shared" si="13"/>
        <v>2.89971544355839</v>
      </c>
      <c r="P43" s="4">
        <f t="shared" si="13"/>
        <v>2.7184832283359905</v>
      </c>
      <c r="Q43" s="4">
        <f t="shared" si="13"/>
        <v>2.5585724501985796</v>
      </c>
      <c r="R43" s="4">
        <f t="shared" si="13"/>
        <v>2.4164295362986583</v>
      </c>
      <c r="S43" s="4">
        <f t="shared" si="13"/>
        <v>2.289249034388203</v>
      </c>
      <c r="T43" s="4">
        <f t="shared" si="13"/>
        <v>2.1747865826687924</v>
      </c>
      <c r="U43" s="4">
        <f t="shared" si="13"/>
        <v>2.0712253168274217</v>
      </c>
      <c r="V43" s="4">
        <f t="shared" si="13"/>
        <v>1.977078711517084</v>
      </c>
      <c r="W43" s="4">
        <f t="shared" si="13"/>
        <v>1.8911187675380807</v>
      </c>
      <c r="X43" s="4">
        <f t="shared" si="13"/>
        <v>1.8123221522239936</v>
      </c>
      <c r="Y43" s="4">
        <f t="shared" si="14"/>
        <v>1.739829266135034</v>
      </c>
      <c r="Z43" s="4">
        <f t="shared" si="14"/>
        <v>1.672912755899071</v>
      </c>
      <c r="AA43" s="4">
        <f t="shared" si="14"/>
        <v>1.6109530241991057</v>
      </c>
      <c r="AB43" s="4">
        <f t="shared" si="14"/>
        <v>1.5534189876205662</v>
      </c>
      <c r="AC43" s="4">
        <f t="shared" si="14"/>
        <v>1.49985281563365</v>
      </c>
      <c r="AD43" s="4">
        <f t="shared" si="14"/>
        <v>1.449857721779195</v>
      </c>
    </row>
    <row r="44" spans="1:30" ht="12.75">
      <c r="A44" s="9"/>
      <c r="B44" s="20">
        <v>35</v>
      </c>
      <c r="C44" s="33">
        <f>(B44/40*C$45^2)^0.5</f>
        <v>0.18708286933869708</v>
      </c>
      <c r="D44" s="25">
        <f t="shared" si="15"/>
        <v>708.1086604469684</v>
      </c>
      <c r="E44" s="4">
        <f aca="true" t="shared" si="16" ref="E44:N53">$D44*1.2/E$3/4.54/2.47*0.62</f>
        <v>9.396151944435328</v>
      </c>
      <c r="F44" s="4">
        <f t="shared" si="16"/>
        <v>7.8301266203627735</v>
      </c>
      <c r="G44" s="4">
        <f t="shared" si="16"/>
        <v>6.711537103168092</v>
      </c>
      <c r="H44" s="4">
        <f t="shared" si="16"/>
        <v>5.87259496527208</v>
      </c>
      <c r="I44" s="4">
        <f t="shared" si="16"/>
        <v>5.220084413575182</v>
      </c>
      <c r="J44" s="4">
        <f t="shared" si="16"/>
        <v>4.698075972217664</v>
      </c>
      <c r="K44" s="4">
        <f t="shared" si="16"/>
        <v>4.2709781565615135</v>
      </c>
      <c r="L44" s="4">
        <f t="shared" si="16"/>
        <v>3.9150633101813868</v>
      </c>
      <c r="M44" s="4">
        <f t="shared" si="16"/>
        <v>3.613904594013588</v>
      </c>
      <c r="N44" s="4">
        <f t="shared" si="16"/>
        <v>3.355768551584046</v>
      </c>
      <c r="O44" s="4">
        <f aca="true" t="shared" si="17" ref="O44:X53">$D44*1.2/O$3/4.54/2.47*0.62</f>
        <v>3.132050648145109</v>
      </c>
      <c r="P44" s="4">
        <f t="shared" si="17"/>
        <v>2.93629748263604</v>
      </c>
      <c r="Q44" s="4">
        <f t="shared" si="17"/>
        <v>2.763574101304508</v>
      </c>
      <c r="R44" s="4">
        <f t="shared" si="17"/>
        <v>2.610042206787591</v>
      </c>
      <c r="S44" s="4">
        <f t="shared" si="17"/>
        <v>2.4726715643250863</v>
      </c>
      <c r="T44" s="4">
        <f t="shared" si="17"/>
        <v>2.349037986108832</v>
      </c>
      <c r="U44" s="4">
        <f t="shared" si="17"/>
        <v>2.2371790343893636</v>
      </c>
      <c r="V44" s="4">
        <f t="shared" si="17"/>
        <v>2.1354890782807567</v>
      </c>
      <c r="W44" s="4">
        <f t="shared" si="17"/>
        <v>2.042641727051158</v>
      </c>
      <c r="X44" s="4">
        <f t="shared" si="17"/>
        <v>1.9575316550906934</v>
      </c>
      <c r="Y44" s="4">
        <f aca="true" t="shared" si="18" ref="Y44:AD53">$D44*1.2/Y$3/4.54/2.47*0.62</f>
        <v>1.8792303888870658</v>
      </c>
      <c r="Z44" s="4">
        <f t="shared" si="18"/>
        <v>1.806952297006794</v>
      </c>
      <c r="AA44" s="4">
        <f t="shared" si="18"/>
        <v>1.7400281378583942</v>
      </c>
      <c r="AB44" s="4">
        <f t="shared" si="18"/>
        <v>1.677884275792023</v>
      </c>
      <c r="AC44" s="4">
        <f t="shared" si="18"/>
        <v>1.620026197316436</v>
      </c>
      <c r="AD44" s="4">
        <f t="shared" si="18"/>
        <v>1.5660253240725546</v>
      </c>
    </row>
    <row r="45" spans="1:30" ht="12.75">
      <c r="A45" s="9"/>
      <c r="B45" s="21">
        <f>40*C45^2/C$45^2</f>
        <v>40</v>
      </c>
      <c r="C45" s="34">
        <v>0.2</v>
      </c>
      <c r="D45" s="26">
        <f t="shared" si="15"/>
        <v>757</v>
      </c>
      <c r="E45" s="12">
        <f t="shared" si="16"/>
        <v>10.044908951470509</v>
      </c>
      <c r="F45" s="12">
        <f t="shared" si="16"/>
        <v>8.370757459558757</v>
      </c>
      <c r="G45" s="12">
        <f t="shared" si="16"/>
        <v>7.174934965336078</v>
      </c>
      <c r="H45" s="12">
        <f t="shared" si="16"/>
        <v>6.2780680946690675</v>
      </c>
      <c r="I45" s="12">
        <f t="shared" si="16"/>
        <v>5.580504973039171</v>
      </c>
      <c r="J45" s="12">
        <f t="shared" si="16"/>
        <v>5.0224544757352545</v>
      </c>
      <c r="K45" s="12">
        <f t="shared" si="16"/>
        <v>4.565867705213867</v>
      </c>
      <c r="L45" s="12">
        <f t="shared" si="16"/>
        <v>4.185378729779378</v>
      </c>
      <c r="M45" s="12">
        <f t="shared" si="16"/>
        <v>3.8634265197963495</v>
      </c>
      <c r="N45" s="12">
        <f t="shared" si="16"/>
        <v>3.587467482668039</v>
      </c>
      <c r="O45" s="12">
        <f t="shared" si="17"/>
        <v>3.3483029838235026</v>
      </c>
      <c r="P45" s="12">
        <f t="shared" si="17"/>
        <v>3.1390340473345337</v>
      </c>
      <c r="Q45" s="12">
        <f t="shared" si="17"/>
        <v>2.95438498572662</v>
      </c>
      <c r="R45" s="12">
        <f t="shared" si="17"/>
        <v>2.7902524865195857</v>
      </c>
      <c r="S45" s="12">
        <f t="shared" si="17"/>
        <v>2.6433970924922394</v>
      </c>
      <c r="T45" s="12">
        <f t="shared" si="17"/>
        <v>2.5112272378676272</v>
      </c>
      <c r="U45" s="12">
        <f t="shared" si="17"/>
        <v>2.3916449884453588</v>
      </c>
      <c r="V45" s="12">
        <f t="shared" si="17"/>
        <v>2.2829338526069334</v>
      </c>
      <c r="W45" s="12">
        <f t="shared" si="17"/>
        <v>2.183675859015328</v>
      </c>
      <c r="X45" s="12">
        <f t="shared" si="17"/>
        <v>2.092689364889689</v>
      </c>
      <c r="Y45" s="12">
        <f t="shared" si="18"/>
        <v>2.0089817902941016</v>
      </c>
      <c r="Z45" s="12">
        <f t="shared" si="18"/>
        <v>1.9317132598981748</v>
      </c>
      <c r="AA45" s="12">
        <f t="shared" si="18"/>
        <v>1.8601683243463905</v>
      </c>
      <c r="AB45" s="12">
        <f t="shared" si="18"/>
        <v>1.7937337413340195</v>
      </c>
      <c r="AC45" s="12">
        <f t="shared" si="18"/>
        <v>1.7318808537018118</v>
      </c>
      <c r="AD45" s="12">
        <f t="shared" si="18"/>
        <v>1.6741514919117513</v>
      </c>
    </row>
    <row r="46" spans="1:30" ht="12.75">
      <c r="A46" s="9"/>
      <c r="B46" s="20">
        <v>45</v>
      </c>
      <c r="C46" s="33">
        <f aca="true" t="shared" si="19" ref="C46:C57">(B46/40*C$45^2)^0.5</f>
        <v>0.21213203435596428</v>
      </c>
      <c r="D46" s="25">
        <f t="shared" si="15"/>
        <v>802.9197500373248</v>
      </c>
      <c r="E46" s="4">
        <f t="shared" si="16"/>
        <v>10.654234853979373</v>
      </c>
      <c r="F46" s="4">
        <f t="shared" si="16"/>
        <v>8.878529044982812</v>
      </c>
      <c r="G46" s="4">
        <f t="shared" si="16"/>
        <v>7.6101677528424085</v>
      </c>
      <c r="H46" s="4">
        <f t="shared" si="16"/>
        <v>6.658896783737109</v>
      </c>
      <c r="I46" s="4">
        <f t="shared" si="16"/>
        <v>5.919019363321875</v>
      </c>
      <c r="J46" s="4">
        <f t="shared" si="16"/>
        <v>5.327117426989687</v>
      </c>
      <c r="K46" s="4">
        <f t="shared" si="16"/>
        <v>4.842834024536079</v>
      </c>
      <c r="L46" s="4">
        <f t="shared" si="16"/>
        <v>4.439264522491406</v>
      </c>
      <c r="M46" s="4">
        <f t="shared" si="16"/>
        <v>4.097782636145914</v>
      </c>
      <c r="N46" s="4">
        <f t="shared" si="16"/>
        <v>3.8050838764212043</v>
      </c>
      <c r="O46" s="4">
        <f t="shared" si="17"/>
        <v>3.5514116179931245</v>
      </c>
      <c r="P46" s="4">
        <f t="shared" si="17"/>
        <v>3.3294483918685547</v>
      </c>
      <c r="Q46" s="4">
        <f t="shared" si="17"/>
        <v>3.1335984864645217</v>
      </c>
      <c r="R46" s="4">
        <f t="shared" si="17"/>
        <v>2.9595096816609376</v>
      </c>
      <c r="S46" s="4">
        <f t="shared" si="17"/>
        <v>2.8037460142050987</v>
      </c>
      <c r="T46" s="4">
        <f t="shared" si="17"/>
        <v>2.6635587134948433</v>
      </c>
      <c r="U46" s="4">
        <f t="shared" si="17"/>
        <v>2.5367225842808034</v>
      </c>
      <c r="V46" s="4">
        <f t="shared" si="17"/>
        <v>2.4214170122680394</v>
      </c>
      <c r="W46" s="4">
        <f t="shared" si="17"/>
        <v>2.316138011734646</v>
      </c>
      <c r="X46" s="4">
        <f t="shared" si="17"/>
        <v>2.219632261245703</v>
      </c>
      <c r="Y46" s="4">
        <f t="shared" si="18"/>
        <v>2.130846970795875</v>
      </c>
      <c r="Z46" s="4">
        <f t="shared" si="18"/>
        <v>2.048891318072957</v>
      </c>
      <c r="AA46" s="4">
        <f t="shared" si="18"/>
        <v>1.9730064544406247</v>
      </c>
      <c r="AB46" s="4">
        <f t="shared" si="18"/>
        <v>1.9025419382106021</v>
      </c>
      <c r="AC46" s="4">
        <f t="shared" si="18"/>
        <v>1.8369370437895471</v>
      </c>
      <c r="AD46" s="4">
        <f t="shared" si="18"/>
        <v>1.7757058089965623</v>
      </c>
    </row>
    <row r="47" spans="1:30" ht="12.75">
      <c r="A47" s="9"/>
      <c r="B47" s="20">
        <v>50</v>
      </c>
      <c r="C47" s="33">
        <f t="shared" si="19"/>
        <v>0.223606797749979</v>
      </c>
      <c r="D47" s="25">
        <f t="shared" si="15"/>
        <v>846.3517294836705</v>
      </c>
      <c r="E47" s="4">
        <f t="shared" si="16"/>
        <v>11.230549621642098</v>
      </c>
      <c r="F47" s="4">
        <f t="shared" si="16"/>
        <v>9.358791351368414</v>
      </c>
      <c r="G47" s="4">
        <f t="shared" si="16"/>
        <v>8.021821158315785</v>
      </c>
      <c r="H47" s="4">
        <f t="shared" si="16"/>
        <v>7.019093513526311</v>
      </c>
      <c r="I47" s="4">
        <f t="shared" si="16"/>
        <v>6.239194234245609</v>
      </c>
      <c r="J47" s="4">
        <f t="shared" si="16"/>
        <v>5.615274810821049</v>
      </c>
      <c r="K47" s="4">
        <f t="shared" si="16"/>
        <v>5.10479528256459</v>
      </c>
      <c r="L47" s="4">
        <f t="shared" si="16"/>
        <v>4.679395675684207</v>
      </c>
      <c r="M47" s="4">
        <f t="shared" si="16"/>
        <v>4.319442162170037</v>
      </c>
      <c r="N47" s="4">
        <f t="shared" si="16"/>
        <v>4.010910579157892</v>
      </c>
      <c r="O47" s="4">
        <f t="shared" si="17"/>
        <v>3.743516540547365</v>
      </c>
      <c r="P47" s="4">
        <f t="shared" si="17"/>
        <v>3.5095467567631555</v>
      </c>
      <c r="Q47" s="4">
        <f t="shared" si="17"/>
        <v>3.3031028298947342</v>
      </c>
      <c r="R47" s="4">
        <f t="shared" si="17"/>
        <v>3.1195971171228045</v>
      </c>
      <c r="S47" s="4">
        <f t="shared" si="17"/>
        <v>2.955407795168973</v>
      </c>
      <c r="T47" s="4">
        <f t="shared" si="17"/>
        <v>2.8076374054105244</v>
      </c>
      <c r="U47" s="4">
        <f t="shared" si="17"/>
        <v>2.673940386105261</v>
      </c>
      <c r="V47" s="4">
        <f t="shared" si="17"/>
        <v>2.552397641282295</v>
      </c>
      <c r="W47" s="4">
        <f t="shared" si="17"/>
        <v>2.4414238307917606</v>
      </c>
      <c r="X47" s="4">
        <f t="shared" si="17"/>
        <v>2.3396978378421034</v>
      </c>
      <c r="Y47" s="4">
        <f t="shared" si="18"/>
        <v>2.2461099243284197</v>
      </c>
      <c r="Z47" s="4">
        <f t="shared" si="18"/>
        <v>2.1597210810850185</v>
      </c>
      <c r="AA47" s="4">
        <f t="shared" si="18"/>
        <v>2.079731411415203</v>
      </c>
      <c r="AB47" s="4">
        <f t="shared" si="18"/>
        <v>2.005455289578946</v>
      </c>
      <c r="AC47" s="4">
        <f t="shared" si="18"/>
        <v>1.9363016589038102</v>
      </c>
      <c r="AD47" s="4">
        <f t="shared" si="18"/>
        <v>1.8717582702736826</v>
      </c>
    </row>
    <row r="48" spans="1:30" ht="12.75">
      <c r="A48" s="9"/>
      <c r="B48" s="20">
        <v>55</v>
      </c>
      <c r="C48" s="33">
        <f t="shared" si="19"/>
        <v>0.2345207879911715</v>
      </c>
      <c r="D48" s="25">
        <f t="shared" si="15"/>
        <v>887.6611825465841</v>
      </c>
      <c r="E48" s="4">
        <f t="shared" si="16"/>
        <v>11.77869981299218</v>
      </c>
      <c r="F48" s="4">
        <f t="shared" si="16"/>
        <v>9.815583177493481</v>
      </c>
      <c r="G48" s="4">
        <f t="shared" si="16"/>
        <v>8.413357009280128</v>
      </c>
      <c r="H48" s="4">
        <f t="shared" si="16"/>
        <v>7.361687383120112</v>
      </c>
      <c r="I48" s="4">
        <f t="shared" si="16"/>
        <v>6.543722118328989</v>
      </c>
      <c r="J48" s="4">
        <f t="shared" si="16"/>
        <v>5.88934990649609</v>
      </c>
      <c r="K48" s="4">
        <f t="shared" si="16"/>
        <v>5.353954460450991</v>
      </c>
      <c r="L48" s="4">
        <f t="shared" si="16"/>
        <v>4.907791588746741</v>
      </c>
      <c r="M48" s="4">
        <f t="shared" si="16"/>
        <v>4.530269158843146</v>
      </c>
      <c r="N48" s="4">
        <f t="shared" si="16"/>
        <v>4.206678504640064</v>
      </c>
      <c r="O48" s="4">
        <f t="shared" si="17"/>
        <v>3.926233270997393</v>
      </c>
      <c r="P48" s="4">
        <f t="shared" si="17"/>
        <v>3.680843691560056</v>
      </c>
      <c r="Q48" s="4">
        <f t="shared" si="17"/>
        <v>3.4643234744094644</v>
      </c>
      <c r="R48" s="4">
        <f t="shared" si="17"/>
        <v>3.2718610591644945</v>
      </c>
      <c r="S48" s="4">
        <f t="shared" si="17"/>
        <v>3.0996578455242574</v>
      </c>
      <c r="T48" s="4">
        <f t="shared" si="17"/>
        <v>2.944674953248045</v>
      </c>
      <c r="U48" s="4">
        <f t="shared" si="17"/>
        <v>2.804452336426709</v>
      </c>
      <c r="V48" s="4">
        <f t="shared" si="17"/>
        <v>2.6769772302254955</v>
      </c>
      <c r="W48" s="4">
        <f t="shared" si="17"/>
        <v>2.5605869158678654</v>
      </c>
      <c r="X48" s="4">
        <f t="shared" si="17"/>
        <v>2.4538957943733704</v>
      </c>
      <c r="Y48" s="4">
        <f t="shared" si="18"/>
        <v>2.355739962598436</v>
      </c>
      <c r="Z48" s="4">
        <f t="shared" si="18"/>
        <v>2.265134579421573</v>
      </c>
      <c r="AA48" s="4">
        <f t="shared" si="18"/>
        <v>2.1812407061096626</v>
      </c>
      <c r="AB48" s="4">
        <f t="shared" si="18"/>
        <v>2.103339252320032</v>
      </c>
      <c r="AC48" s="4">
        <f t="shared" si="18"/>
        <v>2.0308103125848582</v>
      </c>
      <c r="AD48" s="4">
        <f t="shared" si="18"/>
        <v>1.9631166354986964</v>
      </c>
    </row>
    <row r="49" spans="1:30" ht="12.75">
      <c r="A49" s="9"/>
      <c r="B49" s="20">
        <v>60</v>
      </c>
      <c r="C49" s="33">
        <f t="shared" si="19"/>
        <v>0.24494897427831783</v>
      </c>
      <c r="D49" s="25">
        <f t="shared" si="15"/>
        <v>927.131867643433</v>
      </c>
      <c r="E49" s="4">
        <f t="shared" si="16"/>
        <v>12.302450721908972</v>
      </c>
      <c r="F49" s="4">
        <f t="shared" si="16"/>
        <v>10.252042268257474</v>
      </c>
      <c r="G49" s="4">
        <f t="shared" si="16"/>
        <v>8.787464801363551</v>
      </c>
      <c r="H49" s="4">
        <f t="shared" si="16"/>
        <v>7.689031701193106</v>
      </c>
      <c r="I49" s="4">
        <f t="shared" si="16"/>
        <v>6.834694845504984</v>
      </c>
      <c r="J49" s="4">
        <f t="shared" si="16"/>
        <v>6.151225360954486</v>
      </c>
      <c r="K49" s="4">
        <f t="shared" si="16"/>
        <v>5.5920230554131685</v>
      </c>
      <c r="L49" s="4">
        <f t="shared" si="16"/>
        <v>5.126021134128737</v>
      </c>
      <c r="M49" s="4">
        <f t="shared" si="16"/>
        <v>4.731711816118835</v>
      </c>
      <c r="N49" s="4">
        <f t="shared" si="16"/>
        <v>4.393732400681776</v>
      </c>
      <c r="O49" s="4">
        <f t="shared" si="17"/>
        <v>4.100816907302991</v>
      </c>
      <c r="P49" s="4">
        <f t="shared" si="17"/>
        <v>3.844515850596553</v>
      </c>
      <c r="Q49" s="4">
        <f t="shared" si="17"/>
        <v>3.618367859384991</v>
      </c>
      <c r="R49" s="4">
        <f t="shared" si="17"/>
        <v>3.417347422752492</v>
      </c>
      <c r="S49" s="4">
        <f t="shared" si="17"/>
        <v>3.237487032081308</v>
      </c>
      <c r="T49" s="4">
        <f t="shared" si="17"/>
        <v>3.075612680477243</v>
      </c>
      <c r="U49" s="4">
        <f t="shared" si="17"/>
        <v>2.9291549337878497</v>
      </c>
      <c r="V49" s="4">
        <f t="shared" si="17"/>
        <v>2.7960115277065842</v>
      </c>
      <c r="W49" s="4">
        <f t="shared" si="17"/>
        <v>2.6744458091106456</v>
      </c>
      <c r="X49" s="4">
        <f t="shared" si="17"/>
        <v>2.5630105670643686</v>
      </c>
      <c r="Y49" s="4">
        <f t="shared" si="18"/>
        <v>2.460490144381794</v>
      </c>
      <c r="Z49" s="4">
        <f t="shared" si="18"/>
        <v>2.3658559080594177</v>
      </c>
      <c r="AA49" s="4">
        <f t="shared" si="18"/>
        <v>2.278231615168328</v>
      </c>
      <c r="AB49" s="4">
        <f t="shared" si="18"/>
        <v>2.196866200340888</v>
      </c>
      <c r="AC49" s="4">
        <f t="shared" si="18"/>
        <v>2.1211121934325816</v>
      </c>
      <c r="AD49" s="4">
        <f t="shared" si="18"/>
        <v>2.0504084536514955</v>
      </c>
    </row>
    <row r="50" spans="1:30" ht="12.75">
      <c r="A50" s="9"/>
      <c r="B50" s="20">
        <v>65</v>
      </c>
      <c r="C50" s="33">
        <f t="shared" si="19"/>
        <v>0.25495097567963926</v>
      </c>
      <c r="D50" s="25">
        <f t="shared" si="15"/>
        <v>964.9894429474346</v>
      </c>
      <c r="E50" s="4">
        <f t="shared" si="16"/>
        <v>12.804796688952742</v>
      </c>
      <c r="F50" s="4">
        <f t="shared" si="16"/>
        <v>10.670663907460618</v>
      </c>
      <c r="G50" s="4">
        <f t="shared" si="16"/>
        <v>9.146283349251956</v>
      </c>
      <c r="H50" s="4">
        <f t="shared" si="16"/>
        <v>8.002997930595463</v>
      </c>
      <c r="I50" s="4">
        <f t="shared" si="16"/>
        <v>7.113775938307078</v>
      </c>
      <c r="J50" s="4">
        <f t="shared" si="16"/>
        <v>6.402398344476371</v>
      </c>
      <c r="K50" s="4">
        <f t="shared" si="16"/>
        <v>5.820362131342155</v>
      </c>
      <c r="L50" s="4">
        <f t="shared" si="16"/>
        <v>5.335331953730309</v>
      </c>
      <c r="M50" s="4">
        <f t="shared" si="16"/>
        <v>4.924921803443361</v>
      </c>
      <c r="N50" s="4">
        <f t="shared" si="16"/>
        <v>4.573141674625978</v>
      </c>
      <c r="O50" s="4">
        <f t="shared" si="17"/>
        <v>4.268265562984247</v>
      </c>
      <c r="P50" s="4">
        <f t="shared" si="17"/>
        <v>4.001498965297731</v>
      </c>
      <c r="Q50" s="4">
        <f t="shared" si="17"/>
        <v>3.766116673221394</v>
      </c>
      <c r="R50" s="4">
        <f t="shared" si="17"/>
        <v>3.556887969153539</v>
      </c>
      <c r="S50" s="4">
        <f t="shared" si="17"/>
        <v>3.36968333919809</v>
      </c>
      <c r="T50" s="4">
        <f t="shared" si="17"/>
        <v>3.2011991722381854</v>
      </c>
      <c r="U50" s="4">
        <f t="shared" si="17"/>
        <v>3.0487611164173187</v>
      </c>
      <c r="V50" s="4">
        <f t="shared" si="17"/>
        <v>2.9101810656710776</v>
      </c>
      <c r="W50" s="4">
        <f t="shared" si="17"/>
        <v>2.783651454120161</v>
      </c>
      <c r="X50" s="4">
        <f t="shared" si="17"/>
        <v>2.6676659768651545</v>
      </c>
      <c r="Y50" s="4">
        <f t="shared" si="18"/>
        <v>2.560959337790548</v>
      </c>
      <c r="Z50" s="4">
        <f t="shared" si="18"/>
        <v>2.4624609017216805</v>
      </c>
      <c r="AA50" s="4">
        <f t="shared" si="18"/>
        <v>2.3712586461023593</v>
      </c>
      <c r="AB50" s="4">
        <f t="shared" si="18"/>
        <v>2.286570837312989</v>
      </c>
      <c r="AC50" s="4">
        <f t="shared" si="18"/>
        <v>2.2077235670608175</v>
      </c>
      <c r="AD50" s="4">
        <f t="shared" si="18"/>
        <v>2.1341327814921236</v>
      </c>
    </row>
    <row r="51" spans="1:30" ht="12.75">
      <c r="A51" s="9"/>
      <c r="B51" s="20">
        <v>70</v>
      </c>
      <c r="C51" s="33">
        <f t="shared" si="19"/>
        <v>0.2645751311064591</v>
      </c>
      <c r="D51" s="25">
        <f t="shared" si="15"/>
        <v>1001.4168712379476</v>
      </c>
      <c r="E51" s="4">
        <f t="shared" si="16"/>
        <v>13.288165513938772</v>
      </c>
      <c r="F51" s="4">
        <f t="shared" si="16"/>
        <v>11.073471261615643</v>
      </c>
      <c r="G51" s="4">
        <f t="shared" si="16"/>
        <v>9.491546795670551</v>
      </c>
      <c r="H51" s="4">
        <f t="shared" si="16"/>
        <v>8.305103446211733</v>
      </c>
      <c r="I51" s="4">
        <f t="shared" si="16"/>
        <v>7.382314174410429</v>
      </c>
      <c r="J51" s="4">
        <f t="shared" si="16"/>
        <v>6.644082756969386</v>
      </c>
      <c r="K51" s="4">
        <f t="shared" si="16"/>
        <v>6.040075233608532</v>
      </c>
      <c r="L51" s="4">
        <f t="shared" si="16"/>
        <v>5.536735630807821</v>
      </c>
      <c r="M51" s="4">
        <f t="shared" si="16"/>
        <v>5.11083288997645</v>
      </c>
      <c r="N51" s="4">
        <f t="shared" si="16"/>
        <v>4.745773397835276</v>
      </c>
      <c r="O51" s="4">
        <f t="shared" si="17"/>
        <v>4.4293885046462576</v>
      </c>
      <c r="P51" s="4">
        <f t="shared" si="17"/>
        <v>4.152551723105867</v>
      </c>
      <c r="Q51" s="4">
        <f t="shared" si="17"/>
        <v>3.9082839746878735</v>
      </c>
      <c r="R51" s="4">
        <f t="shared" si="17"/>
        <v>3.6911570872052146</v>
      </c>
      <c r="S51" s="4">
        <f t="shared" si="17"/>
        <v>3.4968856615628345</v>
      </c>
      <c r="T51" s="4">
        <f t="shared" si="17"/>
        <v>3.322041378484693</v>
      </c>
      <c r="U51" s="4">
        <f t="shared" si="17"/>
        <v>3.163848931890184</v>
      </c>
      <c r="V51" s="4">
        <f t="shared" si="17"/>
        <v>3.020037616804266</v>
      </c>
      <c r="W51" s="4">
        <f t="shared" si="17"/>
        <v>2.88873163346495</v>
      </c>
      <c r="X51" s="4">
        <f t="shared" si="17"/>
        <v>2.7683678154039106</v>
      </c>
      <c r="Y51" s="4">
        <f t="shared" si="18"/>
        <v>2.657633102787754</v>
      </c>
      <c r="Z51" s="4">
        <f t="shared" si="18"/>
        <v>2.555416444988225</v>
      </c>
      <c r="AA51" s="4">
        <f t="shared" si="18"/>
        <v>2.460771391470143</v>
      </c>
      <c r="AB51" s="4">
        <f t="shared" si="18"/>
        <v>2.372886698917638</v>
      </c>
      <c r="AC51" s="4">
        <f t="shared" si="18"/>
        <v>2.2910630196446156</v>
      </c>
      <c r="AD51" s="4">
        <f t="shared" si="18"/>
        <v>2.2146942523231288</v>
      </c>
    </row>
    <row r="52" spans="1:30" ht="12.75">
      <c r="A52" s="9"/>
      <c r="B52" s="20">
        <v>75</v>
      </c>
      <c r="C52" s="33">
        <f t="shared" si="19"/>
        <v>0.2738612787525831</v>
      </c>
      <c r="D52" s="25">
        <f t="shared" si="15"/>
        <v>1036.5649400785271</v>
      </c>
      <c r="E52" s="4">
        <f t="shared" si="16"/>
        <v>13.75455805201491</v>
      </c>
      <c r="F52" s="4">
        <f t="shared" si="16"/>
        <v>11.462131710012425</v>
      </c>
      <c r="G52" s="4">
        <f t="shared" si="16"/>
        <v>9.824684322867792</v>
      </c>
      <c r="H52" s="4">
        <f t="shared" si="16"/>
        <v>8.596598782509318</v>
      </c>
      <c r="I52" s="4">
        <f t="shared" si="16"/>
        <v>7.6414211400082825</v>
      </c>
      <c r="J52" s="4">
        <f t="shared" si="16"/>
        <v>6.877279026007455</v>
      </c>
      <c r="K52" s="4">
        <f t="shared" si="16"/>
        <v>6.25207184182496</v>
      </c>
      <c r="L52" s="4">
        <f t="shared" si="16"/>
        <v>5.731065855006213</v>
      </c>
      <c r="M52" s="4">
        <f t="shared" si="16"/>
        <v>5.290214635390351</v>
      </c>
      <c r="N52" s="4">
        <f t="shared" si="16"/>
        <v>4.912342161433896</v>
      </c>
      <c r="O52" s="4">
        <f t="shared" si="17"/>
        <v>4.58485268400497</v>
      </c>
      <c r="P52" s="4">
        <f t="shared" si="17"/>
        <v>4.298299391254659</v>
      </c>
      <c r="Q52" s="4">
        <f t="shared" si="17"/>
        <v>4.045458250592621</v>
      </c>
      <c r="R52" s="4">
        <f t="shared" si="17"/>
        <v>3.8207105700041413</v>
      </c>
      <c r="S52" s="4">
        <f t="shared" si="17"/>
        <v>3.619620540003924</v>
      </c>
      <c r="T52" s="4">
        <f t="shared" si="17"/>
        <v>3.4386395130037277</v>
      </c>
      <c r="U52" s="4">
        <f t="shared" si="17"/>
        <v>3.2748947742892645</v>
      </c>
      <c r="V52" s="4">
        <f t="shared" si="17"/>
        <v>3.12603592091248</v>
      </c>
      <c r="W52" s="4">
        <f t="shared" si="17"/>
        <v>2.9901213156554154</v>
      </c>
      <c r="X52" s="4">
        <f t="shared" si="17"/>
        <v>2.8655329275031063</v>
      </c>
      <c r="Y52" s="4">
        <f t="shared" si="18"/>
        <v>2.750911610402982</v>
      </c>
      <c r="Z52" s="4">
        <f t="shared" si="18"/>
        <v>2.6451073176951754</v>
      </c>
      <c r="AA52" s="4">
        <f t="shared" si="18"/>
        <v>2.5471403800027614</v>
      </c>
      <c r="AB52" s="4">
        <f t="shared" si="18"/>
        <v>2.456171080716948</v>
      </c>
      <c r="AC52" s="4">
        <f t="shared" si="18"/>
        <v>2.3714755262094678</v>
      </c>
      <c r="AD52" s="4">
        <f t="shared" si="18"/>
        <v>2.292426342002485</v>
      </c>
    </row>
    <row r="53" spans="1:30" ht="12.75">
      <c r="A53" s="9"/>
      <c r="B53" s="20">
        <v>80</v>
      </c>
      <c r="C53" s="33">
        <f t="shared" si="19"/>
        <v>0.28284271247461906</v>
      </c>
      <c r="D53" s="25">
        <f t="shared" si="15"/>
        <v>1070.5596667164332</v>
      </c>
      <c r="E53" s="4">
        <f t="shared" si="16"/>
        <v>14.2056464719725</v>
      </c>
      <c r="F53" s="4">
        <f t="shared" si="16"/>
        <v>11.838038726643752</v>
      </c>
      <c r="G53" s="4">
        <f t="shared" si="16"/>
        <v>10.146890337123216</v>
      </c>
      <c r="H53" s="4">
        <f t="shared" si="16"/>
        <v>8.878529044982814</v>
      </c>
      <c r="I53" s="4">
        <f t="shared" si="16"/>
        <v>7.892025817762502</v>
      </c>
      <c r="J53" s="4">
        <f t="shared" si="16"/>
        <v>7.10282323598625</v>
      </c>
      <c r="K53" s="4">
        <f t="shared" si="16"/>
        <v>6.457112032714773</v>
      </c>
      <c r="L53" s="4">
        <f t="shared" si="16"/>
        <v>5.919019363321876</v>
      </c>
      <c r="M53" s="4">
        <f t="shared" si="16"/>
        <v>5.463710181527884</v>
      </c>
      <c r="N53" s="4">
        <f t="shared" si="16"/>
        <v>5.073445168561608</v>
      </c>
      <c r="O53" s="4">
        <f t="shared" si="17"/>
        <v>4.7352154906575015</v>
      </c>
      <c r="P53" s="4">
        <f t="shared" si="17"/>
        <v>4.439264522491407</v>
      </c>
      <c r="Q53" s="4">
        <f t="shared" si="17"/>
        <v>4.17813131528603</v>
      </c>
      <c r="R53" s="4">
        <f t="shared" si="17"/>
        <v>3.946012908881251</v>
      </c>
      <c r="S53" s="4">
        <f t="shared" si="17"/>
        <v>3.7383280189401322</v>
      </c>
      <c r="T53" s="4">
        <f t="shared" si="17"/>
        <v>3.551411617993125</v>
      </c>
      <c r="U53" s="4">
        <f t="shared" si="17"/>
        <v>3.382296779041072</v>
      </c>
      <c r="V53" s="4">
        <f t="shared" si="17"/>
        <v>3.2285560163573863</v>
      </c>
      <c r="W53" s="4">
        <f t="shared" si="17"/>
        <v>3.0881840156461964</v>
      </c>
      <c r="X53" s="4">
        <f t="shared" si="17"/>
        <v>2.959509681660938</v>
      </c>
      <c r="Y53" s="4">
        <f t="shared" si="18"/>
        <v>2.8411292943945003</v>
      </c>
      <c r="Z53" s="4">
        <f t="shared" si="18"/>
        <v>2.731855090763942</v>
      </c>
      <c r="AA53" s="4">
        <f t="shared" si="18"/>
        <v>2.6306752725875007</v>
      </c>
      <c r="AB53" s="4">
        <f t="shared" si="18"/>
        <v>2.536722584280804</v>
      </c>
      <c r="AC53" s="4">
        <f t="shared" si="18"/>
        <v>2.4492493917193965</v>
      </c>
      <c r="AD53" s="4">
        <f t="shared" si="18"/>
        <v>2.3676077453287507</v>
      </c>
    </row>
    <row r="54" spans="1:30" ht="12.75">
      <c r="A54" s="9"/>
      <c r="B54" s="20">
        <v>85</v>
      </c>
      <c r="C54" s="33">
        <f t="shared" si="19"/>
        <v>0.29154759474226505</v>
      </c>
      <c r="D54" s="25">
        <f t="shared" si="15"/>
        <v>1103.5076460994733</v>
      </c>
      <c r="E54" s="4">
        <f aca="true" t="shared" si="20" ref="E54:N63">$D54*1.2/E$3/4.54/2.47*0.62</f>
        <v>14.642845221031372</v>
      </c>
      <c r="F54" s="4">
        <f t="shared" si="20"/>
        <v>12.202371017526144</v>
      </c>
      <c r="G54" s="4">
        <f t="shared" si="20"/>
        <v>10.459175157879551</v>
      </c>
      <c r="H54" s="4">
        <f t="shared" si="20"/>
        <v>9.151778263144609</v>
      </c>
      <c r="I54" s="4">
        <f t="shared" si="20"/>
        <v>8.134914011684096</v>
      </c>
      <c r="J54" s="4">
        <f t="shared" si="20"/>
        <v>7.321422610515686</v>
      </c>
      <c r="K54" s="4">
        <f t="shared" si="20"/>
        <v>6.6558387368324405</v>
      </c>
      <c r="L54" s="4">
        <f t="shared" si="20"/>
        <v>6.101185508763072</v>
      </c>
      <c r="M54" s="4">
        <f t="shared" si="20"/>
        <v>5.631863546550527</v>
      </c>
      <c r="N54" s="4">
        <f t="shared" si="20"/>
        <v>5.229587578939776</v>
      </c>
      <c r="O54" s="4">
        <f aca="true" t="shared" si="21" ref="O54:X63">$D54*1.2/O$3/4.54/2.47*0.62</f>
        <v>4.880948407010457</v>
      </c>
      <c r="P54" s="4">
        <f t="shared" si="21"/>
        <v>4.575889131572304</v>
      </c>
      <c r="Q54" s="4">
        <f t="shared" si="21"/>
        <v>4.306719182656286</v>
      </c>
      <c r="R54" s="4">
        <f t="shared" si="21"/>
        <v>4.067457005842048</v>
      </c>
      <c r="S54" s="4">
        <f t="shared" si="21"/>
        <v>3.8533803213240456</v>
      </c>
      <c r="T54" s="4">
        <f t="shared" si="21"/>
        <v>3.660711305257843</v>
      </c>
      <c r="U54" s="4">
        <f t="shared" si="21"/>
        <v>3.486391719293184</v>
      </c>
      <c r="V54" s="4">
        <f t="shared" si="21"/>
        <v>3.3279193684162203</v>
      </c>
      <c r="W54" s="4">
        <f t="shared" si="21"/>
        <v>3.183227221963342</v>
      </c>
      <c r="X54" s="4">
        <f t="shared" si="21"/>
        <v>3.050592754381536</v>
      </c>
      <c r="Y54" s="4">
        <f aca="true" t="shared" si="22" ref="Y54:AD63">$D54*1.2/Y$3/4.54/2.47*0.62</f>
        <v>2.928569044206274</v>
      </c>
      <c r="Z54" s="4">
        <f t="shared" si="22"/>
        <v>2.8159317732752633</v>
      </c>
      <c r="AA54" s="4">
        <f t="shared" si="22"/>
        <v>2.7116380038946986</v>
      </c>
      <c r="AB54" s="4">
        <f t="shared" si="22"/>
        <v>2.614793789469888</v>
      </c>
      <c r="AC54" s="4">
        <f t="shared" si="22"/>
        <v>2.524628486384719</v>
      </c>
      <c r="AD54" s="4">
        <f t="shared" si="22"/>
        <v>2.4404742035052287</v>
      </c>
    </row>
    <row r="55" spans="1:30" ht="12.75">
      <c r="A55" s="9"/>
      <c r="B55" s="20">
        <v>90</v>
      </c>
      <c r="C55" s="33">
        <f t="shared" si="19"/>
        <v>0.30000000000000004</v>
      </c>
      <c r="D55" s="25">
        <f t="shared" si="15"/>
        <v>1135.5000000000002</v>
      </c>
      <c r="E55" s="4">
        <f t="shared" si="20"/>
        <v>15.067363427205764</v>
      </c>
      <c r="F55" s="4">
        <f t="shared" si="20"/>
        <v>12.556136189338137</v>
      </c>
      <c r="G55" s="4">
        <f t="shared" si="20"/>
        <v>10.762402448004117</v>
      </c>
      <c r="H55" s="4">
        <f t="shared" si="20"/>
        <v>9.417102142003603</v>
      </c>
      <c r="I55" s="4">
        <f t="shared" si="20"/>
        <v>8.370757459558757</v>
      </c>
      <c r="J55" s="4">
        <f t="shared" si="20"/>
        <v>7.533681713602882</v>
      </c>
      <c r="K55" s="4">
        <f t="shared" si="20"/>
        <v>6.848801557820802</v>
      </c>
      <c r="L55" s="4">
        <f t="shared" si="20"/>
        <v>6.278068094669068</v>
      </c>
      <c r="M55" s="4">
        <f t="shared" si="20"/>
        <v>5.795139779694525</v>
      </c>
      <c r="N55" s="4">
        <f t="shared" si="20"/>
        <v>5.381201224002059</v>
      </c>
      <c r="O55" s="4">
        <f t="shared" si="21"/>
        <v>5.0224544757352545</v>
      </c>
      <c r="P55" s="4">
        <f t="shared" si="21"/>
        <v>4.708551071001802</v>
      </c>
      <c r="Q55" s="4">
        <f t="shared" si="21"/>
        <v>4.431577478589931</v>
      </c>
      <c r="R55" s="4">
        <f t="shared" si="21"/>
        <v>4.185378729779378</v>
      </c>
      <c r="S55" s="4">
        <f t="shared" si="21"/>
        <v>3.965095638738359</v>
      </c>
      <c r="T55" s="4">
        <f t="shared" si="21"/>
        <v>3.766840856801441</v>
      </c>
      <c r="U55" s="4">
        <f t="shared" si="21"/>
        <v>3.587467482668039</v>
      </c>
      <c r="V55" s="4">
        <f t="shared" si="21"/>
        <v>3.424400778910401</v>
      </c>
      <c r="W55" s="4">
        <f t="shared" si="21"/>
        <v>3.2755137885229924</v>
      </c>
      <c r="X55" s="4">
        <f t="shared" si="21"/>
        <v>3.139034047334534</v>
      </c>
      <c r="Y55" s="4">
        <f t="shared" si="22"/>
        <v>3.0134726854411524</v>
      </c>
      <c r="Z55" s="4">
        <f t="shared" si="22"/>
        <v>2.8975698898472624</v>
      </c>
      <c r="AA55" s="4">
        <f t="shared" si="22"/>
        <v>2.7902524865195857</v>
      </c>
      <c r="AB55" s="4">
        <f t="shared" si="22"/>
        <v>2.6906006120010293</v>
      </c>
      <c r="AC55" s="4">
        <f t="shared" si="22"/>
        <v>2.597821280552718</v>
      </c>
      <c r="AD55" s="4">
        <f t="shared" si="22"/>
        <v>2.5112272378676272</v>
      </c>
    </row>
    <row r="56" spans="1:30" ht="12.75">
      <c r="A56" s="9"/>
      <c r="B56" s="20">
        <v>95</v>
      </c>
      <c r="C56" s="33">
        <f t="shared" si="19"/>
        <v>0.3082207001484488</v>
      </c>
      <c r="D56" s="25">
        <f t="shared" si="15"/>
        <v>1166.6153500618789</v>
      </c>
      <c r="E56" s="4">
        <f t="shared" si="20"/>
        <v>15.480244349748308</v>
      </c>
      <c r="F56" s="4">
        <f t="shared" si="20"/>
        <v>12.900203624790255</v>
      </c>
      <c r="G56" s="4">
        <f t="shared" si="20"/>
        <v>11.057317392677362</v>
      </c>
      <c r="H56" s="4">
        <f t="shared" si="20"/>
        <v>9.67515271859269</v>
      </c>
      <c r="I56" s="4">
        <f t="shared" si="20"/>
        <v>8.60013574986017</v>
      </c>
      <c r="J56" s="4">
        <f t="shared" si="20"/>
        <v>7.740122174874154</v>
      </c>
      <c r="K56" s="4">
        <f t="shared" si="20"/>
        <v>7.036474704431048</v>
      </c>
      <c r="L56" s="4">
        <f t="shared" si="20"/>
        <v>6.450101812395127</v>
      </c>
      <c r="M56" s="4">
        <f t="shared" si="20"/>
        <v>5.95394013451858</v>
      </c>
      <c r="N56" s="4">
        <f t="shared" si="20"/>
        <v>5.528658696338681</v>
      </c>
      <c r="O56" s="4">
        <f t="shared" si="21"/>
        <v>5.160081449916102</v>
      </c>
      <c r="P56" s="4">
        <f t="shared" si="21"/>
        <v>4.837576359296345</v>
      </c>
      <c r="Q56" s="4">
        <f t="shared" si="21"/>
        <v>4.5530130440436185</v>
      </c>
      <c r="R56" s="4">
        <f t="shared" si="21"/>
        <v>4.300067874930085</v>
      </c>
      <c r="S56" s="4">
        <f t="shared" si="21"/>
        <v>4.073748513091659</v>
      </c>
      <c r="T56" s="4">
        <f t="shared" si="21"/>
        <v>3.870061087437077</v>
      </c>
      <c r="U56" s="4">
        <f t="shared" si="21"/>
        <v>3.685772464225787</v>
      </c>
      <c r="V56" s="4">
        <f t="shared" si="21"/>
        <v>3.518237352215524</v>
      </c>
      <c r="W56" s="4">
        <f t="shared" si="21"/>
        <v>3.365270510814849</v>
      </c>
      <c r="X56" s="4">
        <f t="shared" si="21"/>
        <v>3.2250509061975636</v>
      </c>
      <c r="Y56" s="4">
        <f t="shared" si="22"/>
        <v>3.096048869949661</v>
      </c>
      <c r="Z56" s="4">
        <f t="shared" si="22"/>
        <v>2.97697006725929</v>
      </c>
      <c r="AA56" s="4">
        <f t="shared" si="22"/>
        <v>2.8667119166200568</v>
      </c>
      <c r="AB56" s="4">
        <f t="shared" si="22"/>
        <v>2.7643293481693405</v>
      </c>
      <c r="AC56" s="4">
        <f t="shared" si="22"/>
        <v>2.6690076465083283</v>
      </c>
      <c r="AD56" s="4">
        <f t="shared" si="22"/>
        <v>2.580040724958051</v>
      </c>
    </row>
    <row r="57" spans="1:30" ht="12.75">
      <c r="A57" s="18"/>
      <c r="B57" s="22">
        <v>100</v>
      </c>
      <c r="C57" s="35">
        <f t="shared" si="19"/>
        <v>0.31622776601683794</v>
      </c>
      <c r="D57" s="27">
        <f t="shared" si="15"/>
        <v>1196.9220943737316</v>
      </c>
      <c r="E57" s="17">
        <f t="shared" si="20"/>
        <v>15.882395587830283</v>
      </c>
      <c r="F57" s="17">
        <f t="shared" si="20"/>
        <v>13.235329656525238</v>
      </c>
      <c r="G57" s="17">
        <f t="shared" si="20"/>
        <v>11.344568277021631</v>
      </c>
      <c r="H57" s="17">
        <f t="shared" si="20"/>
        <v>9.926497242393927</v>
      </c>
      <c r="I57" s="17">
        <f t="shared" si="20"/>
        <v>8.823553104350157</v>
      </c>
      <c r="J57" s="17">
        <f t="shared" si="20"/>
        <v>7.9411977939151415</v>
      </c>
      <c r="K57" s="17">
        <f t="shared" si="20"/>
        <v>7.2192707217410375</v>
      </c>
      <c r="L57" s="17">
        <f t="shared" si="20"/>
        <v>6.617664828262619</v>
      </c>
      <c r="M57" s="17">
        <f t="shared" si="20"/>
        <v>6.108613687627032</v>
      </c>
      <c r="N57" s="17">
        <f t="shared" si="20"/>
        <v>5.672284138510816</v>
      </c>
      <c r="O57" s="17">
        <f t="shared" si="21"/>
        <v>5.294131862610095</v>
      </c>
      <c r="P57" s="17">
        <f t="shared" si="21"/>
        <v>4.963248621196963</v>
      </c>
      <c r="Q57" s="17">
        <f t="shared" si="21"/>
        <v>4.671292819950084</v>
      </c>
      <c r="R57" s="17">
        <f t="shared" si="21"/>
        <v>4.411776552175079</v>
      </c>
      <c r="S57" s="17">
        <f t="shared" si="21"/>
        <v>4.179577786271127</v>
      </c>
      <c r="T57" s="17">
        <f t="shared" si="21"/>
        <v>3.9705988969575707</v>
      </c>
      <c r="U57" s="17">
        <f t="shared" si="21"/>
        <v>3.7815227590072107</v>
      </c>
      <c r="V57" s="17">
        <f t="shared" si="21"/>
        <v>3.6096353608705187</v>
      </c>
      <c r="W57" s="17">
        <f t="shared" si="21"/>
        <v>3.4526946930065834</v>
      </c>
      <c r="X57" s="17">
        <f t="shared" si="21"/>
        <v>3.3088324141313095</v>
      </c>
      <c r="Y57" s="17">
        <f t="shared" si="22"/>
        <v>3.176479117566056</v>
      </c>
      <c r="Z57" s="17">
        <f t="shared" si="22"/>
        <v>3.054306843813516</v>
      </c>
      <c r="AA57" s="17">
        <f t="shared" si="22"/>
        <v>2.941184368116719</v>
      </c>
      <c r="AB57" s="17">
        <f t="shared" si="22"/>
        <v>2.836142069255408</v>
      </c>
      <c r="AC57" s="17">
        <f t="shared" si="22"/>
        <v>2.73834406686729</v>
      </c>
      <c r="AD57" s="17">
        <f t="shared" si="22"/>
        <v>2.6470659313050473</v>
      </c>
    </row>
    <row r="58" spans="1:30" ht="12.75">
      <c r="A58" s="9">
        <v>80025</v>
      </c>
      <c r="B58" s="20">
        <v>15</v>
      </c>
      <c r="C58" s="33">
        <f>(B58/40*C$63^2)^0.5</f>
        <v>0.15309310892394862</v>
      </c>
      <c r="D58" s="25">
        <f t="shared" si="15"/>
        <v>579.4574172771455</v>
      </c>
      <c r="E58" s="4">
        <f t="shared" si="20"/>
        <v>7.689031701193104</v>
      </c>
      <c r="F58" s="4">
        <f t="shared" si="20"/>
        <v>6.407526417660922</v>
      </c>
      <c r="G58" s="4">
        <f t="shared" si="20"/>
        <v>5.492165500852217</v>
      </c>
      <c r="H58" s="4">
        <f t="shared" si="20"/>
        <v>4.805644813245691</v>
      </c>
      <c r="I58" s="4">
        <f t="shared" si="20"/>
        <v>4.271684278440614</v>
      </c>
      <c r="J58" s="4">
        <f t="shared" si="20"/>
        <v>3.844515850596552</v>
      </c>
      <c r="K58" s="4">
        <f t="shared" si="20"/>
        <v>3.49501440963323</v>
      </c>
      <c r="L58" s="4">
        <f t="shared" si="20"/>
        <v>3.203763208830461</v>
      </c>
      <c r="M58" s="4">
        <f t="shared" si="20"/>
        <v>2.9573198850742712</v>
      </c>
      <c r="N58" s="4">
        <f t="shared" si="20"/>
        <v>2.7460827504261087</v>
      </c>
      <c r="O58" s="4">
        <f t="shared" si="21"/>
        <v>2.5630105670643686</v>
      </c>
      <c r="P58" s="4">
        <f t="shared" si="21"/>
        <v>2.4028224066228456</v>
      </c>
      <c r="Q58" s="4">
        <f t="shared" si="21"/>
        <v>2.261479912115619</v>
      </c>
      <c r="R58" s="4">
        <f t="shared" si="21"/>
        <v>2.135842139220307</v>
      </c>
      <c r="S58" s="4">
        <f t="shared" si="21"/>
        <v>2.0234293950508175</v>
      </c>
      <c r="T58" s="4">
        <f t="shared" si="21"/>
        <v>1.922257925298276</v>
      </c>
      <c r="U58" s="4">
        <f t="shared" si="21"/>
        <v>1.830721833617406</v>
      </c>
      <c r="V58" s="4">
        <f t="shared" si="21"/>
        <v>1.747507204816615</v>
      </c>
      <c r="W58" s="4">
        <f t="shared" si="21"/>
        <v>1.6715286306941533</v>
      </c>
      <c r="X58" s="4">
        <f t="shared" si="21"/>
        <v>1.6018816044152304</v>
      </c>
      <c r="Y58" s="4">
        <f t="shared" si="22"/>
        <v>1.5378063402386213</v>
      </c>
      <c r="Z58" s="4">
        <f t="shared" si="22"/>
        <v>1.4786599425371356</v>
      </c>
      <c r="AA58" s="4">
        <f t="shared" si="22"/>
        <v>1.4238947594802047</v>
      </c>
      <c r="AB58" s="4">
        <f t="shared" si="22"/>
        <v>1.3730413752130544</v>
      </c>
      <c r="AC58" s="4">
        <f t="shared" si="22"/>
        <v>1.325695120895363</v>
      </c>
      <c r="AD58" s="4">
        <f t="shared" si="22"/>
        <v>1.2815052835321843</v>
      </c>
    </row>
    <row r="59" spans="1:30" ht="12.75">
      <c r="A59" s="9"/>
      <c r="B59" s="20">
        <v>20</v>
      </c>
      <c r="C59" s="33">
        <f>(B59/40*C$63^2)^0.5</f>
        <v>0.1767766952966369</v>
      </c>
      <c r="D59" s="25">
        <f t="shared" si="15"/>
        <v>669.0997916977707</v>
      </c>
      <c r="E59" s="4">
        <f t="shared" si="20"/>
        <v>8.878529044982812</v>
      </c>
      <c r="F59" s="4">
        <f t="shared" si="20"/>
        <v>7.3987742041523425</v>
      </c>
      <c r="G59" s="4">
        <f t="shared" si="20"/>
        <v>6.341806460702009</v>
      </c>
      <c r="H59" s="4">
        <f t="shared" si="20"/>
        <v>5.549080653114258</v>
      </c>
      <c r="I59" s="4">
        <f t="shared" si="20"/>
        <v>4.932516136101563</v>
      </c>
      <c r="J59" s="4">
        <f t="shared" si="20"/>
        <v>4.439264522491406</v>
      </c>
      <c r="K59" s="4">
        <f t="shared" si="20"/>
        <v>4.035695020446734</v>
      </c>
      <c r="L59" s="4">
        <f t="shared" si="20"/>
        <v>3.6993871020761713</v>
      </c>
      <c r="M59" s="4">
        <f t="shared" si="20"/>
        <v>3.414818863454928</v>
      </c>
      <c r="N59" s="4">
        <f t="shared" si="20"/>
        <v>3.1709032303510045</v>
      </c>
      <c r="O59" s="4">
        <f t="shared" si="21"/>
        <v>2.959509681660938</v>
      </c>
      <c r="P59" s="4">
        <f t="shared" si="21"/>
        <v>2.774540326557129</v>
      </c>
      <c r="Q59" s="4">
        <f t="shared" si="21"/>
        <v>2.6113320720537683</v>
      </c>
      <c r="R59" s="4">
        <f t="shared" si="21"/>
        <v>2.4662580680507813</v>
      </c>
      <c r="S59" s="4">
        <f t="shared" si="21"/>
        <v>2.3364550118375824</v>
      </c>
      <c r="T59" s="4">
        <f t="shared" si="21"/>
        <v>2.219632261245703</v>
      </c>
      <c r="U59" s="4">
        <f t="shared" si="21"/>
        <v>2.1139354869006697</v>
      </c>
      <c r="V59" s="4">
        <f t="shared" si="21"/>
        <v>2.017847510223367</v>
      </c>
      <c r="W59" s="4">
        <f t="shared" si="21"/>
        <v>1.9301150097788724</v>
      </c>
      <c r="X59" s="4">
        <f t="shared" si="21"/>
        <v>1.8496935510380856</v>
      </c>
      <c r="Y59" s="4">
        <f t="shared" si="22"/>
        <v>1.7757058089965625</v>
      </c>
      <c r="Z59" s="4">
        <f t="shared" si="22"/>
        <v>1.707409431727464</v>
      </c>
      <c r="AA59" s="4">
        <f t="shared" si="22"/>
        <v>1.6441720453671873</v>
      </c>
      <c r="AB59" s="4">
        <f t="shared" si="22"/>
        <v>1.5854516151755023</v>
      </c>
      <c r="AC59" s="4">
        <f t="shared" si="22"/>
        <v>1.5307808698246228</v>
      </c>
      <c r="AD59" s="4">
        <f t="shared" si="22"/>
        <v>1.479754840830469</v>
      </c>
    </row>
    <row r="60" spans="1:30" ht="12.75">
      <c r="A60" s="9"/>
      <c r="B60" s="20">
        <v>25</v>
      </c>
      <c r="C60" s="33">
        <f>(B60/40*C$63^2)^0.5</f>
        <v>0.19764235376052372</v>
      </c>
      <c r="D60" s="25">
        <f t="shared" si="15"/>
        <v>748.0763089835823</v>
      </c>
      <c r="E60" s="4">
        <f t="shared" si="20"/>
        <v>9.92649724239393</v>
      </c>
      <c r="F60" s="4">
        <f t="shared" si="20"/>
        <v>8.272081035328274</v>
      </c>
      <c r="G60" s="4">
        <f t="shared" si="20"/>
        <v>7.090355173138521</v>
      </c>
      <c r="H60" s="4">
        <f t="shared" si="20"/>
        <v>6.204060776496205</v>
      </c>
      <c r="I60" s="4">
        <f t="shared" si="20"/>
        <v>5.514720690218849</v>
      </c>
      <c r="J60" s="4">
        <f t="shared" si="20"/>
        <v>4.963248621196965</v>
      </c>
      <c r="K60" s="4">
        <f t="shared" si="20"/>
        <v>4.51204420108815</v>
      </c>
      <c r="L60" s="4">
        <f t="shared" si="20"/>
        <v>4.136040517664137</v>
      </c>
      <c r="M60" s="4">
        <f t="shared" si="20"/>
        <v>3.8178835547668957</v>
      </c>
      <c r="N60" s="4">
        <f t="shared" si="20"/>
        <v>3.5451775865692605</v>
      </c>
      <c r="O60" s="4">
        <f t="shared" si="21"/>
        <v>3.3088324141313095</v>
      </c>
      <c r="P60" s="4">
        <f t="shared" si="21"/>
        <v>3.1020303882481026</v>
      </c>
      <c r="Q60" s="4">
        <f t="shared" si="21"/>
        <v>2.9195580124688028</v>
      </c>
      <c r="R60" s="4">
        <f t="shared" si="21"/>
        <v>2.7573603451094244</v>
      </c>
      <c r="S60" s="4">
        <f t="shared" si="21"/>
        <v>2.6122361164194547</v>
      </c>
      <c r="T60" s="4">
        <f t="shared" si="21"/>
        <v>2.4816243105984825</v>
      </c>
      <c r="U60" s="4">
        <f t="shared" si="21"/>
        <v>2.363451724379507</v>
      </c>
      <c r="V60" s="4">
        <f t="shared" si="21"/>
        <v>2.256022100544075</v>
      </c>
      <c r="W60" s="4">
        <f t="shared" si="21"/>
        <v>2.157934183129115</v>
      </c>
      <c r="X60" s="4">
        <f t="shared" si="21"/>
        <v>2.0680202588320684</v>
      </c>
      <c r="Y60" s="4">
        <f t="shared" si="22"/>
        <v>1.9852994484787856</v>
      </c>
      <c r="Z60" s="4">
        <f t="shared" si="22"/>
        <v>1.9089417773834478</v>
      </c>
      <c r="AA60" s="4">
        <f t="shared" si="22"/>
        <v>1.8382402300729497</v>
      </c>
      <c r="AB60" s="4">
        <f t="shared" si="22"/>
        <v>1.7725887932846303</v>
      </c>
      <c r="AC60" s="4">
        <f t="shared" si="22"/>
        <v>1.7114650417920567</v>
      </c>
      <c r="AD60" s="4">
        <f t="shared" si="22"/>
        <v>1.6544162070656547</v>
      </c>
    </row>
    <row r="61" spans="1:30" ht="12.75">
      <c r="A61" s="9"/>
      <c r="B61" s="20">
        <v>30</v>
      </c>
      <c r="C61" s="33">
        <f>(B61/40*C$63^2)^0.5</f>
        <v>0.21650635094610965</v>
      </c>
      <c r="D61" s="25">
        <f t="shared" si="15"/>
        <v>819.476538331025</v>
      </c>
      <c r="E61" s="4">
        <f t="shared" si="20"/>
        <v>10.873932913343962</v>
      </c>
      <c r="F61" s="4">
        <f t="shared" si="20"/>
        <v>9.061610761119969</v>
      </c>
      <c r="G61" s="4">
        <f t="shared" si="20"/>
        <v>7.76709493810283</v>
      </c>
      <c r="H61" s="4">
        <f t="shared" si="20"/>
        <v>6.796208070839976</v>
      </c>
      <c r="I61" s="4">
        <f t="shared" si="20"/>
        <v>6.041073840746645</v>
      </c>
      <c r="J61" s="4">
        <f t="shared" si="20"/>
        <v>5.436966456671981</v>
      </c>
      <c r="K61" s="4">
        <f t="shared" si="20"/>
        <v>4.942696778792709</v>
      </c>
      <c r="L61" s="4">
        <f t="shared" si="20"/>
        <v>4.530805380559984</v>
      </c>
      <c r="M61" s="4">
        <f t="shared" si="20"/>
        <v>4.182281889747677</v>
      </c>
      <c r="N61" s="4">
        <f t="shared" si="20"/>
        <v>3.883547469051415</v>
      </c>
      <c r="O61" s="4">
        <f t="shared" si="21"/>
        <v>3.624644304447987</v>
      </c>
      <c r="P61" s="4">
        <f t="shared" si="21"/>
        <v>3.398104035419988</v>
      </c>
      <c r="Q61" s="4">
        <f t="shared" si="21"/>
        <v>3.1982155627482243</v>
      </c>
      <c r="R61" s="4">
        <f t="shared" si="21"/>
        <v>3.0205369203733223</v>
      </c>
      <c r="S61" s="4">
        <f t="shared" si="21"/>
        <v>2.861561292985253</v>
      </c>
      <c r="T61" s="4">
        <f t="shared" si="21"/>
        <v>2.7184832283359905</v>
      </c>
      <c r="U61" s="4">
        <f t="shared" si="21"/>
        <v>2.589031646034276</v>
      </c>
      <c r="V61" s="4">
        <f t="shared" si="21"/>
        <v>2.4713483893963546</v>
      </c>
      <c r="W61" s="4">
        <f t="shared" si="21"/>
        <v>2.3638984594226002</v>
      </c>
      <c r="X61" s="4">
        <f t="shared" si="21"/>
        <v>2.265402690279992</v>
      </c>
      <c r="Y61" s="4">
        <f t="shared" si="22"/>
        <v>2.1747865826687924</v>
      </c>
      <c r="Z61" s="4">
        <f t="shared" si="22"/>
        <v>2.0911409448738385</v>
      </c>
      <c r="AA61" s="4">
        <f t="shared" si="22"/>
        <v>2.013691280248882</v>
      </c>
      <c r="AB61" s="4">
        <f t="shared" si="22"/>
        <v>1.9417737345257076</v>
      </c>
      <c r="AC61" s="4">
        <f t="shared" si="22"/>
        <v>1.8748160195420622</v>
      </c>
      <c r="AD61" s="4">
        <f t="shared" si="22"/>
        <v>1.8123221522239934</v>
      </c>
    </row>
    <row r="62" spans="1:30" ht="12.75">
      <c r="A62" s="9"/>
      <c r="B62" s="20">
        <v>35</v>
      </c>
      <c r="C62" s="33">
        <f>(B62/40*C$63^2)^0.5</f>
        <v>0.23385358667337133</v>
      </c>
      <c r="D62" s="25">
        <f t="shared" si="15"/>
        <v>885.1358255587105</v>
      </c>
      <c r="E62" s="4">
        <f t="shared" si="20"/>
        <v>11.745189930544159</v>
      </c>
      <c r="F62" s="4">
        <f t="shared" si="20"/>
        <v>9.787658275453467</v>
      </c>
      <c r="G62" s="4">
        <f t="shared" si="20"/>
        <v>8.389421378960115</v>
      </c>
      <c r="H62" s="4">
        <f t="shared" si="20"/>
        <v>7.3407437065901</v>
      </c>
      <c r="I62" s="4">
        <f t="shared" si="20"/>
        <v>6.525105516968977</v>
      </c>
      <c r="J62" s="4">
        <f t="shared" si="20"/>
        <v>5.8725949652720795</v>
      </c>
      <c r="K62" s="4">
        <f t="shared" si="20"/>
        <v>5.338722695701891</v>
      </c>
      <c r="L62" s="4">
        <f t="shared" si="20"/>
        <v>4.893829137726733</v>
      </c>
      <c r="M62" s="4">
        <f t="shared" si="20"/>
        <v>4.517380742516984</v>
      </c>
      <c r="N62" s="4">
        <f t="shared" si="20"/>
        <v>4.194710689480058</v>
      </c>
      <c r="O62" s="4">
        <f t="shared" si="21"/>
        <v>3.9150633101813868</v>
      </c>
      <c r="P62" s="4">
        <f t="shared" si="21"/>
        <v>3.67037185329505</v>
      </c>
      <c r="Q62" s="4">
        <f t="shared" si="21"/>
        <v>3.454467626630635</v>
      </c>
      <c r="R62" s="4">
        <f t="shared" si="21"/>
        <v>3.2625527584844884</v>
      </c>
      <c r="S62" s="4">
        <f t="shared" si="21"/>
        <v>3.090839455406358</v>
      </c>
      <c r="T62" s="4">
        <f t="shared" si="21"/>
        <v>2.9362974826360397</v>
      </c>
      <c r="U62" s="4">
        <f t="shared" si="21"/>
        <v>2.7964737929867045</v>
      </c>
      <c r="V62" s="4">
        <f t="shared" si="21"/>
        <v>2.6693613478509457</v>
      </c>
      <c r="W62" s="4">
        <f t="shared" si="21"/>
        <v>2.5533021588139477</v>
      </c>
      <c r="X62" s="4">
        <f t="shared" si="21"/>
        <v>2.4469145688633667</v>
      </c>
      <c r="Y62" s="4">
        <f t="shared" si="22"/>
        <v>2.349037986108832</v>
      </c>
      <c r="Z62" s="4">
        <f t="shared" si="22"/>
        <v>2.258690371258492</v>
      </c>
      <c r="AA62" s="4">
        <f t="shared" si="22"/>
        <v>2.1750351723229926</v>
      </c>
      <c r="AB62" s="4">
        <f t="shared" si="22"/>
        <v>2.097355344740029</v>
      </c>
      <c r="AC62" s="4">
        <f t="shared" si="22"/>
        <v>2.025032746645545</v>
      </c>
      <c r="AD62" s="4">
        <f t="shared" si="22"/>
        <v>1.9575316550906934</v>
      </c>
    </row>
    <row r="63" spans="1:30" ht="12.75">
      <c r="A63" s="9"/>
      <c r="B63" s="21">
        <f>40*C63^2/C$63^2</f>
        <v>40</v>
      </c>
      <c r="C63" s="34">
        <v>0.25</v>
      </c>
      <c r="D63" s="26">
        <f t="shared" si="15"/>
        <v>946.25</v>
      </c>
      <c r="E63" s="12">
        <f t="shared" si="20"/>
        <v>12.556136189338135</v>
      </c>
      <c r="F63" s="12">
        <f t="shared" si="20"/>
        <v>10.463446824448447</v>
      </c>
      <c r="G63" s="12">
        <f t="shared" si="20"/>
        <v>8.968668706670096</v>
      </c>
      <c r="H63" s="12">
        <f t="shared" si="20"/>
        <v>7.847585118336335</v>
      </c>
      <c r="I63" s="12">
        <f t="shared" si="20"/>
        <v>6.975631216298964</v>
      </c>
      <c r="J63" s="12">
        <f t="shared" si="20"/>
        <v>6.2780680946690675</v>
      </c>
      <c r="K63" s="12">
        <f t="shared" si="20"/>
        <v>5.707334631517336</v>
      </c>
      <c r="L63" s="12">
        <f t="shared" si="20"/>
        <v>5.231723412224223</v>
      </c>
      <c r="M63" s="12">
        <f t="shared" si="20"/>
        <v>4.829283149745437</v>
      </c>
      <c r="N63" s="12">
        <f t="shared" si="20"/>
        <v>4.484334353335048</v>
      </c>
      <c r="O63" s="12">
        <f t="shared" si="21"/>
        <v>4.185378729779378</v>
      </c>
      <c r="P63" s="12">
        <f t="shared" si="21"/>
        <v>3.9237925591681675</v>
      </c>
      <c r="Q63" s="12">
        <f t="shared" si="21"/>
        <v>3.6929812321582753</v>
      </c>
      <c r="R63" s="12">
        <f t="shared" si="21"/>
        <v>3.487815608149482</v>
      </c>
      <c r="S63" s="12">
        <f t="shared" si="21"/>
        <v>3.3042463656152985</v>
      </c>
      <c r="T63" s="12">
        <f t="shared" si="21"/>
        <v>3.1390340473345337</v>
      </c>
      <c r="U63" s="12">
        <f t="shared" si="21"/>
        <v>2.989556235556699</v>
      </c>
      <c r="V63" s="12">
        <f t="shared" si="21"/>
        <v>2.853667315758668</v>
      </c>
      <c r="W63" s="12">
        <f t="shared" si="21"/>
        <v>2.7295948237691596</v>
      </c>
      <c r="X63" s="12">
        <f t="shared" si="21"/>
        <v>2.6158617061121117</v>
      </c>
      <c r="Y63" s="12">
        <f t="shared" si="22"/>
        <v>2.5112272378676272</v>
      </c>
      <c r="Z63" s="12">
        <f t="shared" si="22"/>
        <v>2.4146415748727184</v>
      </c>
      <c r="AA63" s="12">
        <f t="shared" si="22"/>
        <v>2.3252104054329883</v>
      </c>
      <c r="AB63" s="12">
        <f t="shared" si="22"/>
        <v>2.242167176667524</v>
      </c>
      <c r="AC63" s="12">
        <f t="shared" si="22"/>
        <v>2.1648510671272647</v>
      </c>
      <c r="AD63" s="12">
        <f t="shared" si="22"/>
        <v>2.092689364889689</v>
      </c>
    </row>
    <row r="64" spans="1:30" ht="12.75">
      <c r="A64" s="9"/>
      <c r="B64" s="20">
        <v>45</v>
      </c>
      <c r="C64" s="33">
        <f aca="true" t="shared" si="23" ref="C64:C75">(B64/40*C$63^2)^0.5</f>
        <v>0.2651650429449553</v>
      </c>
      <c r="D64" s="25">
        <f t="shared" si="15"/>
        <v>1003.6496875466559</v>
      </c>
      <c r="E64" s="4">
        <f aca="true" t="shared" si="24" ref="E64:N73">$D64*1.2/E$3/4.54/2.47*0.62</f>
        <v>13.317793567474217</v>
      </c>
      <c r="F64" s="4">
        <f t="shared" si="24"/>
        <v>11.098161306228514</v>
      </c>
      <c r="G64" s="4">
        <f t="shared" si="24"/>
        <v>9.512709691053013</v>
      </c>
      <c r="H64" s="4">
        <f t="shared" si="24"/>
        <v>8.323620979671384</v>
      </c>
      <c r="I64" s="4">
        <f t="shared" si="24"/>
        <v>7.3987742041523425</v>
      </c>
      <c r="J64" s="4">
        <f t="shared" si="24"/>
        <v>6.6588967837371085</v>
      </c>
      <c r="K64" s="4">
        <f t="shared" si="24"/>
        <v>6.053542530670099</v>
      </c>
      <c r="L64" s="4">
        <f t="shared" si="24"/>
        <v>5.549080653114257</v>
      </c>
      <c r="M64" s="4">
        <f t="shared" si="24"/>
        <v>5.12222829518239</v>
      </c>
      <c r="N64" s="4">
        <f t="shared" si="24"/>
        <v>4.756354845526507</v>
      </c>
      <c r="O64" s="4">
        <f aca="true" t="shared" si="25" ref="O64:X73">$D64*1.2/O$3/4.54/2.47*0.62</f>
        <v>4.439264522491405</v>
      </c>
      <c r="P64" s="4">
        <f t="shared" si="25"/>
        <v>4.161810489835692</v>
      </c>
      <c r="Q64" s="4">
        <f t="shared" si="25"/>
        <v>3.916998108080652</v>
      </c>
      <c r="R64" s="4">
        <f t="shared" si="25"/>
        <v>3.6993871020761713</v>
      </c>
      <c r="S64" s="4">
        <f t="shared" si="25"/>
        <v>3.504682517756373</v>
      </c>
      <c r="T64" s="4">
        <f t="shared" si="25"/>
        <v>3.3294483918685542</v>
      </c>
      <c r="U64" s="4">
        <f t="shared" si="25"/>
        <v>3.170903230351004</v>
      </c>
      <c r="V64" s="4">
        <f t="shared" si="25"/>
        <v>3.0267712653350496</v>
      </c>
      <c r="W64" s="4">
        <f t="shared" si="25"/>
        <v>2.8951725146683085</v>
      </c>
      <c r="X64" s="4">
        <f t="shared" si="25"/>
        <v>2.7745403265571285</v>
      </c>
      <c r="Y64" s="4">
        <f aca="true" t="shared" si="26" ref="Y64:AD73">$D64*1.2/Y$3/4.54/2.47*0.62</f>
        <v>2.6635587134948433</v>
      </c>
      <c r="Z64" s="4">
        <f t="shared" si="26"/>
        <v>2.561114147591195</v>
      </c>
      <c r="AA64" s="4">
        <f t="shared" si="26"/>
        <v>2.466258068050781</v>
      </c>
      <c r="AB64" s="4">
        <f t="shared" si="26"/>
        <v>2.3781774227632533</v>
      </c>
      <c r="AC64" s="4">
        <f t="shared" si="26"/>
        <v>2.296171304736934</v>
      </c>
      <c r="AD64" s="4">
        <f t="shared" si="26"/>
        <v>2.2196322612457027</v>
      </c>
    </row>
    <row r="65" spans="1:30" ht="12.75">
      <c r="A65" s="9"/>
      <c r="B65" s="20">
        <v>50</v>
      </c>
      <c r="C65" s="33">
        <f t="shared" si="23"/>
        <v>0.2795084971874737</v>
      </c>
      <c r="D65" s="25">
        <f t="shared" si="15"/>
        <v>1057.939661854588</v>
      </c>
      <c r="E65" s="4">
        <f t="shared" si="24"/>
        <v>14.038187027052619</v>
      </c>
      <c r="F65" s="4">
        <f t="shared" si="24"/>
        <v>11.698489189210518</v>
      </c>
      <c r="G65" s="4">
        <f t="shared" si="24"/>
        <v>10.027276447894728</v>
      </c>
      <c r="H65" s="4">
        <f t="shared" si="24"/>
        <v>8.773866891907886</v>
      </c>
      <c r="I65" s="4">
        <f t="shared" si="24"/>
        <v>7.7989927928070095</v>
      </c>
      <c r="J65" s="4">
        <f t="shared" si="24"/>
        <v>7.019093513526309</v>
      </c>
      <c r="K65" s="4">
        <f t="shared" si="24"/>
        <v>6.380994103205736</v>
      </c>
      <c r="L65" s="4">
        <f t="shared" si="24"/>
        <v>5.849244594605259</v>
      </c>
      <c r="M65" s="4">
        <f t="shared" si="24"/>
        <v>5.3993027027125455</v>
      </c>
      <c r="N65" s="4">
        <f t="shared" si="24"/>
        <v>5.013638223947364</v>
      </c>
      <c r="O65" s="4">
        <f t="shared" si="25"/>
        <v>4.679395675684206</v>
      </c>
      <c r="P65" s="4">
        <f t="shared" si="25"/>
        <v>4.386933445953943</v>
      </c>
      <c r="Q65" s="4">
        <f t="shared" si="25"/>
        <v>4.128878537368418</v>
      </c>
      <c r="R65" s="4">
        <f t="shared" si="25"/>
        <v>3.8994963964035048</v>
      </c>
      <c r="S65" s="4">
        <f t="shared" si="25"/>
        <v>3.694259743961215</v>
      </c>
      <c r="T65" s="4">
        <f t="shared" si="25"/>
        <v>3.5095467567631546</v>
      </c>
      <c r="U65" s="4">
        <f t="shared" si="25"/>
        <v>3.3424254826315765</v>
      </c>
      <c r="V65" s="4">
        <f t="shared" si="25"/>
        <v>3.190497051602868</v>
      </c>
      <c r="W65" s="4">
        <f t="shared" si="25"/>
        <v>3.0517797884896996</v>
      </c>
      <c r="X65" s="4">
        <f t="shared" si="25"/>
        <v>2.9246222973026295</v>
      </c>
      <c r="Y65" s="4">
        <f t="shared" si="26"/>
        <v>2.807637405410524</v>
      </c>
      <c r="Z65" s="4">
        <f t="shared" si="26"/>
        <v>2.6996513513562728</v>
      </c>
      <c r="AA65" s="4">
        <f t="shared" si="26"/>
        <v>2.5996642642690033</v>
      </c>
      <c r="AB65" s="4">
        <f t="shared" si="26"/>
        <v>2.506819111973682</v>
      </c>
      <c r="AC65" s="4">
        <f t="shared" si="26"/>
        <v>2.420377073629762</v>
      </c>
      <c r="AD65" s="4">
        <f t="shared" si="26"/>
        <v>2.339697837842103</v>
      </c>
    </row>
    <row r="66" spans="1:30" ht="12.75">
      <c r="A66" s="9"/>
      <c r="B66" s="20">
        <v>55</v>
      </c>
      <c r="C66" s="33">
        <f t="shared" si="23"/>
        <v>0.29315098498896436</v>
      </c>
      <c r="D66" s="25">
        <f t="shared" si="15"/>
        <v>1109.5764781832302</v>
      </c>
      <c r="E66" s="4">
        <f t="shared" si="24"/>
        <v>14.723374766240225</v>
      </c>
      <c r="F66" s="4">
        <f t="shared" si="24"/>
        <v>12.269478971866855</v>
      </c>
      <c r="G66" s="4">
        <f t="shared" si="24"/>
        <v>10.51669626160016</v>
      </c>
      <c r="H66" s="4">
        <f t="shared" si="24"/>
        <v>9.20210922890014</v>
      </c>
      <c r="I66" s="4">
        <f t="shared" si="24"/>
        <v>8.179652647911235</v>
      </c>
      <c r="J66" s="4">
        <f t="shared" si="24"/>
        <v>7.361687383120112</v>
      </c>
      <c r="K66" s="4">
        <f t="shared" si="24"/>
        <v>6.692443075563738</v>
      </c>
      <c r="L66" s="4">
        <f t="shared" si="24"/>
        <v>6.134739485933427</v>
      </c>
      <c r="M66" s="4">
        <f t="shared" si="24"/>
        <v>5.662836448553932</v>
      </c>
      <c r="N66" s="4">
        <f t="shared" si="24"/>
        <v>5.25834813080008</v>
      </c>
      <c r="O66" s="4">
        <f t="shared" si="25"/>
        <v>4.9077915887467425</v>
      </c>
      <c r="P66" s="4">
        <f t="shared" si="25"/>
        <v>4.60105461445007</v>
      </c>
      <c r="Q66" s="4">
        <f t="shared" si="25"/>
        <v>4.330404343011831</v>
      </c>
      <c r="R66" s="4">
        <f t="shared" si="25"/>
        <v>4.089826323955617</v>
      </c>
      <c r="S66" s="4">
        <f t="shared" si="25"/>
        <v>3.874572306905322</v>
      </c>
      <c r="T66" s="4">
        <f t="shared" si="25"/>
        <v>3.680843691560056</v>
      </c>
      <c r="U66" s="4">
        <f t="shared" si="25"/>
        <v>3.505565420533387</v>
      </c>
      <c r="V66" s="4">
        <f t="shared" si="25"/>
        <v>3.346221537781869</v>
      </c>
      <c r="W66" s="4">
        <f t="shared" si="25"/>
        <v>3.200733644834832</v>
      </c>
      <c r="X66" s="4">
        <f t="shared" si="25"/>
        <v>3.0673697429667137</v>
      </c>
      <c r="Y66" s="4">
        <f t="shared" si="26"/>
        <v>2.944674953248045</v>
      </c>
      <c r="Z66" s="4">
        <f t="shared" si="26"/>
        <v>2.831418224276966</v>
      </c>
      <c r="AA66" s="4">
        <f t="shared" si="26"/>
        <v>2.7265508826370786</v>
      </c>
      <c r="AB66" s="4">
        <f t="shared" si="26"/>
        <v>2.62917406540004</v>
      </c>
      <c r="AC66" s="4">
        <f t="shared" si="26"/>
        <v>2.5385128907310732</v>
      </c>
      <c r="AD66" s="4">
        <f t="shared" si="26"/>
        <v>2.4538957943733712</v>
      </c>
    </row>
    <row r="67" spans="1:30" ht="12.75">
      <c r="A67" s="9"/>
      <c r="B67" s="20">
        <v>60</v>
      </c>
      <c r="C67" s="33">
        <f t="shared" si="23"/>
        <v>0.30618621784789724</v>
      </c>
      <c r="D67" s="25">
        <f t="shared" si="15"/>
        <v>1158.914834554291</v>
      </c>
      <c r="E67" s="4">
        <f t="shared" si="24"/>
        <v>15.378063402386209</v>
      </c>
      <c r="F67" s="4">
        <f t="shared" si="24"/>
        <v>12.815052835321843</v>
      </c>
      <c r="G67" s="4">
        <f t="shared" si="24"/>
        <v>10.984331001704435</v>
      </c>
      <c r="H67" s="4">
        <f t="shared" si="24"/>
        <v>9.611289626491383</v>
      </c>
      <c r="I67" s="4">
        <f t="shared" si="24"/>
        <v>8.543368556881228</v>
      </c>
      <c r="J67" s="4">
        <f t="shared" si="24"/>
        <v>7.689031701193104</v>
      </c>
      <c r="K67" s="4">
        <f t="shared" si="24"/>
        <v>6.99002881926646</v>
      </c>
      <c r="L67" s="4">
        <f t="shared" si="24"/>
        <v>6.407526417660922</v>
      </c>
      <c r="M67" s="4">
        <f t="shared" si="24"/>
        <v>5.9146397701485425</v>
      </c>
      <c r="N67" s="4">
        <f t="shared" si="24"/>
        <v>5.492165500852217</v>
      </c>
      <c r="O67" s="4">
        <f t="shared" si="25"/>
        <v>5.126021134128737</v>
      </c>
      <c r="P67" s="4">
        <f t="shared" si="25"/>
        <v>4.805644813245691</v>
      </c>
      <c r="Q67" s="4">
        <f t="shared" si="25"/>
        <v>4.522959824231238</v>
      </c>
      <c r="R67" s="4">
        <f t="shared" si="25"/>
        <v>4.271684278440614</v>
      </c>
      <c r="S67" s="4">
        <f t="shared" si="25"/>
        <v>4.046858790101635</v>
      </c>
      <c r="T67" s="4">
        <f t="shared" si="25"/>
        <v>3.844515850596552</v>
      </c>
      <c r="U67" s="4">
        <f t="shared" si="25"/>
        <v>3.661443667234812</v>
      </c>
      <c r="V67" s="4">
        <f t="shared" si="25"/>
        <v>3.49501440963323</v>
      </c>
      <c r="W67" s="4">
        <f t="shared" si="25"/>
        <v>3.3430572613883065</v>
      </c>
      <c r="X67" s="4">
        <f t="shared" si="25"/>
        <v>3.203763208830461</v>
      </c>
      <c r="Y67" s="4">
        <f t="shared" si="26"/>
        <v>3.0756126804772426</v>
      </c>
      <c r="Z67" s="4">
        <f t="shared" si="26"/>
        <v>2.9573198850742712</v>
      </c>
      <c r="AA67" s="4">
        <f t="shared" si="26"/>
        <v>2.8477895189604094</v>
      </c>
      <c r="AB67" s="4">
        <f t="shared" si="26"/>
        <v>2.7460827504261087</v>
      </c>
      <c r="AC67" s="4">
        <f t="shared" si="26"/>
        <v>2.651390241790726</v>
      </c>
      <c r="AD67" s="4">
        <f t="shared" si="26"/>
        <v>2.5630105670643686</v>
      </c>
    </row>
    <row r="68" spans="1:30" ht="12.75">
      <c r="A68" s="9"/>
      <c r="B68" s="20">
        <v>65</v>
      </c>
      <c r="C68" s="33">
        <f t="shared" si="23"/>
        <v>0.31868871959954903</v>
      </c>
      <c r="D68" s="25">
        <f aca="true" t="shared" si="27" ref="D68:D99">C68*3785</f>
        <v>1206.2368036842931</v>
      </c>
      <c r="E68" s="4">
        <f t="shared" si="24"/>
        <v>16.005995861190925</v>
      </c>
      <c r="F68" s="4">
        <f t="shared" si="24"/>
        <v>13.33832988432577</v>
      </c>
      <c r="G68" s="4">
        <f t="shared" si="24"/>
        <v>11.432854186564946</v>
      </c>
      <c r="H68" s="4">
        <f t="shared" si="24"/>
        <v>10.003747413244326</v>
      </c>
      <c r="I68" s="4">
        <f t="shared" si="24"/>
        <v>8.892219922883847</v>
      </c>
      <c r="J68" s="4">
        <f t="shared" si="24"/>
        <v>8.002997930595463</v>
      </c>
      <c r="K68" s="4">
        <f t="shared" si="24"/>
        <v>7.275452664177692</v>
      </c>
      <c r="L68" s="4">
        <f t="shared" si="24"/>
        <v>6.669164942162885</v>
      </c>
      <c r="M68" s="4">
        <f t="shared" si="24"/>
        <v>6.156152254304202</v>
      </c>
      <c r="N68" s="4">
        <f t="shared" si="24"/>
        <v>5.716427093282473</v>
      </c>
      <c r="O68" s="4">
        <f t="shared" si="25"/>
        <v>5.335331953730309</v>
      </c>
      <c r="P68" s="4">
        <f t="shared" si="25"/>
        <v>5.001873706622163</v>
      </c>
      <c r="Q68" s="4">
        <f t="shared" si="25"/>
        <v>4.707645841526742</v>
      </c>
      <c r="R68" s="4">
        <f t="shared" si="25"/>
        <v>4.446109961441923</v>
      </c>
      <c r="S68" s="4">
        <f t="shared" si="25"/>
        <v>4.212104173997612</v>
      </c>
      <c r="T68" s="4">
        <f t="shared" si="25"/>
        <v>4.001498965297731</v>
      </c>
      <c r="U68" s="4">
        <f t="shared" si="25"/>
        <v>3.810951395521649</v>
      </c>
      <c r="V68" s="4">
        <f t="shared" si="25"/>
        <v>3.637726332088846</v>
      </c>
      <c r="W68" s="4">
        <f t="shared" si="25"/>
        <v>3.4795643176502016</v>
      </c>
      <c r="X68" s="4">
        <f t="shared" si="25"/>
        <v>3.3345824710814425</v>
      </c>
      <c r="Y68" s="4">
        <f t="shared" si="26"/>
        <v>3.2011991722381854</v>
      </c>
      <c r="Z68" s="4">
        <f t="shared" si="26"/>
        <v>3.078076127152101</v>
      </c>
      <c r="AA68" s="4">
        <f t="shared" si="26"/>
        <v>2.9640733076279497</v>
      </c>
      <c r="AB68" s="4">
        <f t="shared" si="26"/>
        <v>2.8582135466412364</v>
      </c>
      <c r="AC68" s="4">
        <f t="shared" si="26"/>
        <v>2.759654458826021</v>
      </c>
      <c r="AD68" s="4">
        <f t="shared" si="26"/>
        <v>2.6676659768651545</v>
      </c>
    </row>
    <row r="69" spans="1:30" ht="12.75">
      <c r="A69" s="9"/>
      <c r="B69" s="20">
        <v>70</v>
      </c>
      <c r="C69" s="33">
        <f t="shared" si="23"/>
        <v>0.33071891388307384</v>
      </c>
      <c r="D69" s="25">
        <f t="shared" si="27"/>
        <v>1251.7710890474345</v>
      </c>
      <c r="E69" s="4">
        <f t="shared" si="24"/>
        <v>16.610206892423466</v>
      </c>
      <c r="F69" s="4">
        <f t="shared" si="24"/>
        <v>13.841839077019555</v>
      </c>
      <c r="G69" s="4">
        <f t="shared" si="24"/>
        <v>11.864433494588189</v>
      </c>
      <c r="H69" s="4">
        <f t="shared" si="24"/>
        <v>10.381379307764666</v>
      </c>
      <c r="I69" s="4">
        <f t="shared" si="24"/>
        <v>9.227892718013035</v>
      </c>
      <c r="J69" s="4">
        <f t="shared" si="24"/>
        <v>8.305103446211733</v>
      </c>
      <c r="K69" s="4">
        <f t="shared" si="24"/>
        <v>7.550094042010665</v>
      </c>
      <c r="L69" s="4">
        <f t="shared" si="24"/>
        <v>6.920919538509778</v>
      </c>
      <c r="M69" s="4">
        <f t="shared" si="24"/>
        <v>6.388541112470564</v>
      </c>
      <c r="N69" s="4">
        <f t="shared" si="24"/>
        <v>5.9322167472940945</v>
      </c>
      <c r="O69" s="4">
        <f t="shared" si="25"/>
        <v>5.536735630807821</v>
      </c>
      <c r="P69" s="4">
        <f t="shared" si="25"/>
        <v>5.190689653882333</v>
      </c>
      <c r="Q69" s="4">
        <f t="shared" si="25"/>
        <v>4.8853549683598425</v>
      </c>
      <c r="R69" s="4">
        <f t="shared" si="25"/>
        <v>4.613946359006517</v>
      </c>
      <c r="S69" s="4">
        <f t="shared" si="25"/>
        <v>4.371107076953544</v>
      </c>
      <c r="T69" s="4">
        <f t="shared" si="25"/>
        <v>4.152551723105867</v>
      </c>
      <c r="U69" s="4">
        <f t="shared" si="25"/>
        <v>3.95481116486273</v>
      </c>
      <c r="V69" s="4">
        <f t="shared" si="25"/>
        <v>3.7750470210053324</v>
      </c>
      <c r="W69" s="4">
        <f t="shared" si="25"/>
        <v>3.6109145418311885</v>
      </c>
      <c r="X69" s="4">
        <f t="shared" si="25"/>
        <v>3.460459769254889</v>
      </c>
      <c r="Y69" s="4">
        <f t="shared" si="26"/>
        <v>3.322041378484693</v>
      </c>
      <c r="Z69" s="4">
        <f t="shared" si="26"/>
        <v>3.194270556235282</v>
      </c>
      <c r="AA69" s="4">
        <f t="shared" si="26"/>
        <v>3.075964239337678</v>
      </c>
      <c r="AB69" s="4">
        <f t="shared" si="26"/>
        <v>2.9661083736470473</v>
      </c>
      <c r="AC69" s="4">
        <f t="shared" si="26"/>
        <v>2.86382877455577</v>
      </c>
      <c r="AD69" s="4">
        <f t="shared" si="26"/>
        <v>2.7683678154039106</v>
      </c>
    </row>
    <row r="70" spans="1:30" ht="12.75">
      <c r="A70" s="9"/>
      <c r="B70" s="20">
        <v>75</v>
      </c>
      <c r="C70" s="33">
        <f t="shared" si="23"/>
        <v>0.3423265984407288</v>
      </c>
      <c r="D70" s="25">
        <f t="shared" si="27"/>
        <v>1295.7061750981586</v>
      </c>
      <c r="E70" s="4">
        <f t="shared" si="24"/>
        <v>17.193197565018636</v>
      </c>
      <c r="F70" s="4">
        <f t="shared" si="24"/>
        <v>14.327664637515529</v>
      </c>
      <c r="G70" s="4">
        <f t="shared" si="24"/>
        <v>12.280855403584741</v>
      </c>
      <c r="H70" s="4">
        <f t="shared" si="24"/>
        <v>10.745748478136647</v>
      </c>
      <c r="I70" s="4">
        <f t="shared" si="24"/>
        <v>9.551776425010353</v>
      </c>
      <c r="J70" s="4">
        <f t="shared" si="24"/>
        <v>8.596598782509318</v>
      </c>
      <c r="K70" s="4">
        <f t="shared" si="24"/>
        <v>7.815089802281199</v>
      </c>
      <c r="L70" s="4">
        <f t="shared" si="24"/>
        <v>7.163832318757764</v>
      </c>
      <c r="M70" s="4">
        <f t="shared" si="24"/>
        <v>6.612768294237937</v>
      </c>
      <c r="N70" s="4">
        <f t="shared" si="24"/>
        <v>6.140427701792371</v>
      </c>
      <c r="O70" s="4">
        <f t="shared" si="25"/>
        <v>5.731065855006212</v>
      </c>
      <c r="P70" s="4">
        <f t="shared" si="25"/>
        <v>5.372874239068324</v>
      </c>
      <c r="Q70" s="4">
        <f t="shared" si="25"/>
        <v>5.0568228132407755</v>
      </c>
      <c r="R70" s="4">
        <f t="shared" si="25"/>
        <v>4.775888212505176</v>
      </c>
      <c r="S70" s="4">
        <f t="shared" si="25"/>
        <v>4.524525675004905</v>
      </c>
      <c r="T70" s="4">
        <f t="shared" si="25"/>
        <v>4.298299391254659</v>
      </c>
      <c r="U70" s="4">
        <f t="shared" si="25"/>
        <v>4.09361846786158</v>
      </c>
      <c r="V70" s="4">
        <f t="shared" si="25"/>
        <v>3.9075449011405996</v>
      </c>
      <c r="W70" s="4">
        <f t="shared" si="25"/>
        <v>3.737651644569269</v>
      </c>
      <c r="X70" s="4">
        <f t="shared" si="25"/>
        <v>3.581916159378882</v>
      </c>
      <c r="Y70" s="4">
        <f t="shared" si="26"/>
        <v>3.4386395130037273</v>
      </c>
      <c r="Z70" s="4">
        <f t="shared" si="26"/>
        <v>3.3063841471189686</v>
      </c>
      <c r="AA70" s="4">
        <f t="shared" si="26"/>
        <v>3.183925475003451</v>
      </c>
      <c r="AB70" s="4">
        <f t="shared" si="26"/>
        <v>3.0702138508961854</v>
      </c>
      <c r="AC70" s="4">
        <f t="shared" si="26"/>
        <v>2.964344407761834</v>
      </c>
      <c r="AD70" s="4">
        <f t="shared" si="26"/>
        <v>2.865532927503106</v>
      </c>
    </row>
    <row r="71" spans="1:30" ht="12.75">
      <c r="A71" s="9"/>
      <c r="B71" s="20">
        <v>80</v>
      </c>
      <c r="C71" s="33">
        <f t="shared" si="23"/>
        <v>0.3535533905932738</v>
      </c>
      <c r="D71" s="25">
        <f t="shared" si="27"/>
        <v>1338.1995833955414</v>
      </c>
      <c r="E71" s="4">
        <f t="shared" si="24"/>
        <v>17.757058089965625</v>
      </c>
      <c r="F71" s="4">
        <f t="shared" si="24"/>
        <v>14.797548408304685</v>
      </c>
      <c r="G71" s="4">
        <f t="shared" si="24"/>
        <v>12.683612921404018</v>
      </c>
      <c r="H71" s="4">
        <f t="shared" si="24"/>
        <v>11.098161306228516</v>
      </c>
      <c r="I71" s="4">
        <f t="shared" si="24"/>
        <v>9.865032272203125</v>
      </c>
      <c r="J71" s="4">
        <f t="shared" si="24"/>
        <v>8.878529044982812</v>
      </c>
      <c r="K71" s="4">
        <f t="shared" si="24"/>
        <v>8.071390040893467</v>
      </c>
      <c r="L71" s="4">
        <f t="shared" si="24"/>
        <v>7.3987742041523425</v>
      </c>
      <c r="M71" s="4">
        <f t="shared" si="24"/>
        <v>6.829637726909856</v>
      </c>
      <c r="N71" s="4">
        <f t="shared" si="24"/>
        <v>6.341806460702009</v>
      </c>
      <c r="O71" s="4">
        <f t="shared" si="25"/>
        <v>5.919019363321876</v>
      </c>
      <c r="P71" s="4">
        <f t="shared" si="25"/>
        <v>5.549080653114258</v>
      </c>
      <c r="Q71" s="4">
        <f t="shared" si="25"/>
        <v>5.2226641441075365</v>
      </c>
      <c r="R71" s="4">
        <f t="shared" si="25"/>
        <v>4.932516136101563</v>
      </c>
      <c r="S71" s="4">
        <f t="shared" si="25"/>
        <v>4.672910023675165</v>
      </c>
      <c r="T71" s="4">
        <f t="shared" si="25"/>
        <v>4.439264522491406</v>
      </c>
      <c r="U71" s="4">
        <f t="shared" si="25"/>
        <v>4.227870973801339</v>
      </c>
      <c r="V71" s="4">
        <f t="shared" si="25"/>
        <v>4.035695020446734</v>
      </c>
      <c r="W71" s="4">
        <f t="shared" si="25"/>
        <v>3.860230019557745</v>
      </c>
      <c r="X71" s="4">
        <f t="shared" si="25"/>
        <v>3.6993871020761713</v>
      </c>
      <c r="Y71" s="4">
        <f t="shared" si="26"/>
        <v>3.551411617993125</v>
      </c>
      <c r="Z71" s="4">
        <f t="shared" si="26"/>
        <v>3.414818863454928</v>
      </c>
      <c r="AA71" s="4">
        <f t="shared" si="26"/>
        <v>3.2883440907343746</v>
      </c>
      <c r="AB71" s="4">
        <f t="shared" si="26"/>
        <v>3.1709032303510045</v>
      </c>
      <c r="AC71" s="4">
        <f t="shared" si="26"/>
        <v>3.0615617396492456</v>
      </c>
      <c r="AD71" s="4">
        <f t="shared" si="26"/>
        <v>2.959509681660938</v>
      </c>
    </row>
    <row r="72" spans="1:30" ht="12.75">
      <c r="A72" s="9"/>
      <c r="B72" s="20">
        <v>85</v>
      </c>
      <c r="C72" s="33">
        <f t="shared" si="23"/>
        <v>0.3644344934278313</v>
      </c>
      <c r="D72" s="25">
        <f t="shared" si="27"/>
        <v>1379.3845576243414</v>
      </c>
      <c r="E72" s="4">
        <f t="shared" si="24"/>
        <v>18.30355652628921</v>
      </c>
      <c r="F72" s="4">
        <f t="shared" si="24"/>
        <v>15.252963771907677</v>
      </c>
      <c r="G72" s="4">
        <f t="shared" si="24"/>
        <v>13.07396894734944</v>
      </c>
      <c r="H72" s="4">
        <f t="shared" si="24"/>
        <v>11.439722828930758</v>
      </c>
      <c r="I72" s="4">
        <f t="shared" si="24"/>
        <v>10.16864251460512</v>
      </c>
      <c r="J72" s="4">
        <f t="shared" si="24"/>
        <v>9.151778263144605</v>
      </c>
      <c r="K72" s="4">
        <f t="shared" si="24"/>
        <v>8.319798421040552</v>
      </c>
      <c r="L72" s="4">
        <f t="shared" si="24"/>
        <v>7.626481885953838</v>
      </c>
      <c r="M72" s="4">
        <f t="shared" si="24"/>
        <v>7.039829433188159</v>
      </c>
      <c r="N72" s="4">
        <f t="shared" si="24"/>
        <v>6.53698447367472</v>
      </c>
      <c r="O72" s="4">
        <f t="shared" si="25"/>
        <v>6.101185508763072</v>
      </c>
      <c r="P72" s="4">
        <f t="shared" si="25"/>
        <v>5.719861414465379</v>
      </c>
      <c r="Q72" s="4">
        <f t="shared" si="25"/>
        <v>5.383398978320357</v>
      </c>
      <c r="R72" s="4">
        <f t="shared" si="25"/>
        <v>5.08432125730256</v>
      </c>
      <c r="S72" s="4">
        <f t="shared" si="25"/>
        <v>4.816725401655056</v>
      </c>
      <c r="T72" s="4">
        <f t="shared" si="25"/>
        <v>4.5758891315723025</v>
      </c>
      <c r="U72" s="4">
        <f t="shared" si="25"/>
        <v>4.35798964911648</v>
      </c>
      <c r="V72" s="4">
        <f t="shared" si="25"/>
        <v>4.159899210520276</v>
      </c>
      <c r="W72" s="4">
        <f t="shared" si="25"/>
        <v>3.9790340274541767</v>
      </c>
      <c r="X72" s="4">
        <f t="shared" si="25"/>
        <v>3.813240942976919</v>
      </c>
      <c r="Y72" s="4">
        <f t="shared" si="26"/>
        <v>3.6607113052578426</v>
      </c>
      <c r="Z72" s="4">
        <f t="shared" si="26"/>
        <v>3.5199147165940796</v>
      </c>
      <c r="AA72" s="4">
        <f t="shared" si="26"/>
        <v>3.3895475048683728</v>
      </c>
      <c r="AB72" s="4">
        <f t="shared" si="26"/>
        <v>3.26849223683736</v>
      </c>
      <c r="AC72" s="4">
        <f t="shared" si="26"/>
        <v>3.1557856079808992</v>
      </c>
      <c r="AD72" s="4">
        <f t="shared" si="26"/>
        <v>3.050592754381536</v>
      </c>
    </row>
    <row r="73" spans="1:30" ht="12.75">
      <c r="A73" s="9"/>
      <c r="B73" s="20">
        <v>90</v>
      </c>
      <c r="C73" s="33">
        <f t="shared" si="23"/>
        <v>0.375</v>
      </c>
      <c r="D73" s="25">
        <f t="shared" si="27"/>
        <v>1419.375</v>
      </c>
      <c r="E73" s="4">
        <f t="shared" si="24"/>
        <v>18.834204284007203</v>
      </c>
      <c r="F73" s="4">
        <f t="shared" si="24"/>
        <v>15.69517023667267</v>
      </c>
      <c r="G73" s="4">
        <f t="shared" si="24"/>
        <v>13.453003060005146</v>
      </c>
      <c r="H73" s="4">
        <f t="shared" si="24"/>
        <v>11.771377677504502</v>
      </c>
      <c r="I73" s="4">
        <f t="shared" si="24"/>
        <v>10.463446824448447</v>
      </c>
      <c r="J73" s="4">
        <f t="shared" si="24"/>
        <v>9.417102142003602</v>
      </c>
      <c r="K73" s="4">
        <f t="shared" si="24"/>
        <v>8.561001947276</v>
      </c>
      <c r="L73" s="4">
        <f t="shared" si="24"/>
        <v>7.847585118336335</v>
      </c>
      <c r="M73" s="4">
        <f t="shared" si="24"/>
        <v>7.2439247246181555</v>
      </c>
      <c r="N73" s="4">
        <f t="shared" si="24"/>
        <v>6.726501530002573</v>
      </c>
      <c r="O73" s="4">
        <f t="shared" si="25"/>
        <v>6.2780680946690675</v>
      </c>
      <c r="P73" s="4">
        <f t="shared" si="25"/>
        <v>5.885688838752251</v>
      </c>
      <c r="Q73" s="4">
        <f t="shared" si="25"/>
        <v>5.539471848237413</v>
      </c>
      <c r="R73" s="4">
        <f t="shared" si="25"/>
        <v>5.231723412224223</v>
      </c>
      <c r="S73" s="4">
        <f t="shared" si="25"/>
        <v>4.9563695484229475</v>
      </c>
      <c r="T73" s="4">
        <f t="shared" si="25"/>
        <v>4.708551071001801</v>
      </c>
      <c r="U73" s="4">
        <f t="shared" si="25"/>
        <v>4.484334353335048</v>
      </c>
      <c r="V73" s="4">
        <f t="shared" si="25"/>
        <v>4.280500973638</v>
      </c>
      <c r="W73" s="4">
        <f t="shared" si="25"/>
        <v>4.09439223565374</v>
      </c>
      <c r="X73" s="4">
        <f t="shared" si="25"/>
        <v>3.9237925591681675</v>
      </c>
      <c r="Y73" s="4">
        <f t="shared" si="26"/>
        <v>3.7668408568014407</v>
      </c>
      <c r="Z73" s="4">
        <f t="shared" si="26"/>
        <v>3.6219623623090778</v>
      </c>
      <c r="AA73" s="4">
        <f t="shared" si="26"/>
        <v>3.487815608149482</v>
      </c>
      <c r="AB73" s="4">
        <f t="shared" si="26"/>
        <v>3.3632507650012866</v>
      </c>
      <c r="AC73" s="4">
        <f t="shared" si="26"/>
        <v>3.2472766006908973</v>
      </c>
      <c r="AD73" s="4">
        <f t="shared" si="26"/>
        <v>3.1390340473345337</v>
      </c>
    </row>
    <row r="74" spans="1:30" ht="12.75">
      <c r="A74" s="9"/>
      <c r="B74" s="20">
        <v>95</v>
      </c>
      <c r="C74" s="33">
        <f t="shared" si="23"/>
        <v>0.385275875185561</v>
      </c>
      <c r="D74" s="25">
        <f t="shared" si="27"/>
        <v>1458.2691875773485</v>
      </c>
      <c r="E74" s="4">
        <f aca="true" t="shared" si="28" ref="E74:N83">$D74*1.2/E$3/4.54/2.47*0.62</f>
        <v>19.35030543718538</v>
      </c>
      <c r="F74" s="4">
        <f t="shared" si="28"/>
        <v>16.125254530987817</v>
      </c>
      <c r="G74" s="4">
        <f t="shared" si="28"/>
        <v>13.8216467408467</v>
      </c>
      <c r="H74" s="4">
        <f t="shared" si="28"/>
        <v>12.093940898240861</v>
      </c>
      <c r="I74" s="4">
        <f t="shared" si="28"/>
        <v>10.75016968732521</v>
      </c>
      <c r="J74" s="4">
        <f t="shared" si="28"/>
        <v>9.67515271859269</v>
      </c>
      <c r="K74" s="4">
        <f t="shared" si="28"/>
        <v>8.79559338053881</v>
      </c>
      <c r="L74" s="4">
        <f t="shared" si="28"/>
        <v>8.062627265493909</v>
      </c>
      <c r="M74" s="4">
        <f t="shared" si="28"/>
        <v>7.442425168148223</v>
      </c>
      <c r="N74" s="4">
        <f t="shared" si="28"/>
        <v>6.91082337042335</v>
      </c>
      <c r="O74" s="4">
        <f aca="true" t="shared" si="29" ref="O74:X83">$D74*1.2/O$3/4.54/2.47*0.62</f>
        <v>6.450101812395127</v>
      </c>
      <c r="P74" s="4">
        <f t="shared" si="29"/>
        <v>6.046970449120431</v>
      </c>
      <c r="Q74" s="4">
        <f t="shared" si="29"/>
        <v>5.691266305054524</v>
      </c>
      <c r="R74" s="4">
        <f t="shared" si="29"/>
        <v>5.375084843662605</v>
      </c>
      <c r="S74" s="4">
        <f t="shared" si="29"/>
        <v>5.092185641364574</v>
      </c>
      <c r="T74" s="4">
        <f t="shared" si="29"/>
        <v>4.837576359296345</v>
      </c>
      <c r="U74" s="4">
        <f t="shared" si="29"/>
        <v>4.607215580282234</v>
      </c>
      <c r="V74" s="4">
        <f t="shared" si="29"/>
        <v>4.397796690269405</v>
      </c>
      <c r="W74" s="4">
        <f t="shared" si="29"/>
        <v>4.206588138518561</v>
      </c>
      <c r="X74" s="4">
        <f t="shared" si="29"/>
        <v>4.031313632746954</v>
      </c>
      <c r="Y74" s="4">
        <f aca="true" t="shared" si="30" ref="Y74:AD83">$D74*1.2/Y$3/4.54/2.47*0.62</f>
        <v>3.870061087437077</v>
      </c>
      <c r="Z74" s="4">
        <f t="shared" si="30"/>
        <v>3.7212125840741117</v>
      </c>
      <c r="AA74" s="4">
        <f t="shared" si="30"/>
        <v>3.583389895775071</v>
      </c>
      <c r="AB74" s="4">
        <f t="shared" si="30"/>
        <v>3.455411685211675</v>
      </c>
      <c r="AC74" s="4">
        <f t="shared" si="30"/>
        <v>3.33625955813541</v>
      </c>
      <c r="AD74" s="4">
        <f t="shared" si="30"/>
        <v>3.2250509061975636</v>
      </c>
    </row>
    <row r="75" spans="1:30" ht="12.75">
      <c r="A75" s="18"/>
      <c r="B75" s="22">
        <v>100</v>
      </c>
      <c r="C75" s="35">
        <f t="shared" si="23"/>
        <v>0.39528470752104744</v>
      </c>
      <c r="D75" s="27">
        <f t="shared" si="27"/>
        <v>1496.1526179671646</v>
      </c>
      <c r="E75" s="17">
        <f t="shared" si="28"/>
        <v>19.85299448478786</v>
      </c>
      <c r="F75" s="17">
        <f t="shared" si="28"/>
        <v>16.544162070656547</v>
      </c>
      <c r="G75" s="17">
        <f t="shared" si="28"/>
        <v>14.180710346277042</v>
      </c>
      <c r="H75" s="17">
        <f t="shared" si="28"/>
        <v>12.40812155299241</v>
      </c>
      <c r="I75" s="17">
        <f t="shared" si="28"/>
        <v>11.029441380437698</v>
      </c>
      <c r="J75" s="17">
        <f t="shared" si="28"/>
        <v>9.92649724239393</v>
      </c>
      <c r="K75" s="17">
        <f t="shared" si="28"/>
        <v>9.0240884021763</v>
      </c>
      <c r="L75" s="17">
        <f t="shared" si="28"/>
        <v>8.272081035328274</v>
      </c>
      <c r="M75" s="17">
        <f t="shared" si="28"/>
        <v>7.635767109533791</v>
      </c>
      <c r="N75" s="17">
        <f t="shared" si="28"/>
        <v>7.090355173138521</v>
      </c>
      <c r="O75" s="17">
        <f t="shared" si="29"/>
        <v>6.617664828262619</v>
      </c>
      <c r="P75" s="17">
        <f t="shared" si="29"/>
        <v>6.204060776496205</v>
      </c>
      <c r="Q75" s="17">
        <f t="shared" si="29"/>
        <v>5.8391160249376055</v>
      </c>
      <c r="R75" s="17">
        <f t="shared" si="29"/>
        <v>5.514720690218849</v>
      </c>
      <c r="S75" s="17">
        <f t="shared" si="29"/>
        <v>5.2244722328389095</v>
      </c>
      <c r="T75" s="17">
        <f t="shared" si="29"/>
        <v>4.963248621196965</v>
      </c>
      <c r="U75" s="17">
        <f t="shared" si="29"/>
        <v>4.726903448759014</v>
      </c>
      <c r="V75" s="17">
        <f t="shared" si="29"/>
        <v>4.51204420108815</v>
      </c>
      <c r="W75" s="17">
        <f t="shared" si="29"/>
        <v>4.31586836625823</v>
      </c>
      <c r="X75" s="17">
        <f t="shared" si="29"/>
        <v>4.136040517664137</v>
      </c>
      <c r="Y75" s="17">
        <f t="shared" si="30"/>
        <v>3.970598896957571</v>
      </c>
      <c r="Z75" s="17">
        <f t="shared" si="30"/>
        <v>3.8178835547668957</v>
      </c>
      <c r="AA75" s="17">
        <f t="shared" si="30"/>
        <v>3.6764804601458994</v>
      </c>
      <c r="AB75" s="17">
        <f t="shared" si="30"/>
        <v>3.5451775865692605</v>
      </c>
      <c r="AC75" s="17">
        <f t="shared" si="30"/>
        <v>3.4229300835841134</v>
      </c>
      <c r="AD75" s="17">
        <f t="shared" si="30"/>
        <v>3.3088324141313095</v>
      </c>
    </row>
    <row r="76" spans="1:30" ht="12.75">
      <c r="A76" s="9">
        <v>8003</v>
      </c>
      <c r="B76" s="20">
        <v>15</v>
      </c>
      <c r="C76" s="33">
        <f>(B76/40*C$81^2)^0.5</f>
        <v>0.18371173070873836</v>
      </c>
      <c r="D76" s="25">
        <f t="shared" si="27"/>
        <v>695.3489007325747</v>
      </c>
      <c r="E76" s="4">
        <f t="shared" si="28"/>
        <v>9.226838041431728</v>
      </c>
      <c r="F76" s="4">
        <f t="shared" si="28"/>
        <v>7.689031701193106</v>
      </c>
      <c r="G76" s="4">
        <f t="shared" si="28"/>
        <v>6.590598601022664</v>
      </c>
      <c r="H76" s="4">
        <f t="shared" si="28"/>
        <v>5.76677377589483</v>
      </c>
      <c r="I76" s="4">
        <f t="shared" si="28"/>
        <v>5.126021134128739</v>
      </c>
      <c r="J76" s="4">
        <f t="shared" si="28"/>
        <v>4.613419020715864</v>
      </c>
      <c r="K76" s="4">
        <f t="shared" si="28"/>
        <v>4.194017291559877</v>
      </c>
      <c r="L76" s="4">
        <f t="shared" si="28"/>
        <v>3.844515850596553</v>
      </c>
      <c r="M76" s="4">
        <f t="shared" si="28"/>
        <v>3.548783862089126</v>
      </c>
      <c r="N76" s="4">
        <f t="shared" si="28"/>
        <v>3.295299300511332</v>
      </c>
      <c r="O76" s="4">
        <f t="shared" si="29"/>
        <v>3.075612680477243</v>
      </c>
      <c r="P76" s="4">
        <f t="shared" si="29"/>
        <v>2.883386887947415</v>
      </c>
      <c r="Q76" s="4">
        <f t="shared" si="29"/>
        <v>2.7137758945387436</v>
      </c>
      <c r="R76" s="4">
        <f t="shared" si="29"/>
        <v>2.5630105670643695</v>
      </c>
      <c r="S76" s="4">
        <f t="shared" si="29"/>
        <v>2.428115274060981</v>
      </c>
      <c r="T76" s="4">
        <f t="shared" si="29"/>
        <v>2.306709510357932</v>
      </c>
      <c r="U76" s="4">
        <f t="shared" si="29"/>
        <v>2.196866200340888</v>
      </c>
      <c r="V76" s="4">
        <f t="shared" si="29"/>
        <v>2.0970086457799386</v>
      </c>
      <c r="W76" s="4">
        <f t="shared" si="29"/>
        <v>2.005834356832984</v>
      </c>
      <c r="X76" s="4">
        <f t="shared" si="29"/>
        <v>1.9222579252982765</v>
      </c>
      <c r="Y76" s="4">
        <f t="shared" si="30"/>
        <v>1.845367608286346</v>
      </c>
      <c r="Z76" s="4">
        <f t="shared" si="30"/>
        <v>1.774391931044563</v>
      </c>
      <c r="AA76" s="4">
        <f t="shared" si="30"/>
        <v>1.708673711376246</v>
      </c>
      <c r="AB76" s="4">
        <f t="shared" si="30"/>
        <v>1.647649650255666</v>
      </c>
      <c r="AC76" s="4">
        <f t="shared" si="30"/>
        <v>1.5908341450744359</v>
      </c>
      <c r="AD76" s="4">
        <f t="shared" si="30"/>
        <v>1.5378063402386215</v>
      </c>
    </row>
    <row r="77" spans="1:30" ht="12.75">
      <c r="A77" s="9"/>
      <c r="B77" s="20">
        <v>20</v>
      </c>
      <c r="C77" s="33">
        <f>(B77/40*C$81^2)^0.5</f>
        <v>0.21213203435596426</v>
      </c>
      <c r="D77" s="25">
        <f t="shared" si="27"/>
        <v>802.9197500373247</v>
      </c>
      <c r="E77" s="4">
        <f t="shared" si="28"/>
        <v>10.654234853979371</v>
      </c>
      <c r="F77" s="4">
        <f t="shared" si="28"/>
        <v>8.87852904498281</v>
      </c>
      <c r="G77" s="4">
        <f t="shared" si="28"/>
        <v>7.6101677528424085</v>
      </c>
      <c r="H77" s="4">
        <f t="shared" si="28"/>
        <v>6.6588967837371085</v>
      </c>
      <c r="I77" s="4">
        <f t="shared" si="28"/>
        <v>5.9190193633218735</v>
      </c>
      <c r="J77" s="4">
        <f t="shared" si="28"/>
        <v>5.327117426989686</v>
      </c>
      <c r="K77" s="4">
        <f t="shared" si="28"/>
        <v>4.842834024536079</v>
      </c>
      <c r="L77" s="4">
        <f t="shared" si="28"/>
        <v>4.439264522491405</v>
      </c>
      <c r="M77" s="4">
        <f t="shared" si="28"/>
        <v>4.097782636145912</v>
      </c>
      <c r="N77" s="4">
        <f t="shared" si="28"/>
        <v>3.8050838764212043</v>
      </c>
      <c r="O77" s="4">
        <f t="shared" si="29"/>
        <v>3.5514116179931245</v>
      </c>
      <c r="P77" s="4">
        <f t="shared" si="29"/>
        <v>3.3294483918685542</v>
      </c>
      <c r="Q77" s="4">
        <f t="shared" si="29"/>
        <v>3.1335984864645217</v>
      </c>
      <c r="R77" s="4">
        <f t="shared" si="29"/>
        <v>2.9595096816609368</v>
      </c>
      <c r="S77" s="4">
        <f t="shared" si="29"/>
        <v>2.8037460142050983</v>
      </c>
      <c r="T77" s="4">
        <f t="shared" si="29"/>
        <v>2.663558713494843</v>
      </c>
      <c r="U77" s="4">
        <f t="shared" si="29"/>
        <v>2.536722584280803</v>
      </c>
      <c r="V77" s="4">
        <f t="shared" si="29"/>
        <v>2.4214170122680394</v>
      </c>
      <c r="W77" s="4">
        <f t="shared" si="29"/>
        <v>2.316138011734646</v>
      </c>
      <c r="X77" s="4">
        <f t="shared" si="29"/>
        <v>2.2196322612457027</v>
      </c>
      <c r="Y77" s="4">
        <f t="shared" si="30"/>
        <v>2.1308469707958744</v>
      </c>
      <c r="Z77" s="4">
        <f t="shared" si="30"/>
        <v>2.048891318072956</v>
      </c>
      <c r="AA77" s="4">
        <f t="shared" si="30"/>
        <v>1.9730064544406247</v>
      </c>
      <c r="AB77" s="4">
        <f t="shared" si="30"/>
        <v>1.9025419382106021</v>
      </c>
      <c r="AC77" s="4">
        <f t="shared" si="30"/>
        <v>1.8369370437895471</v>
      </c>
      <c r="AD77" s="4">
        <f t="shared" si="30"/>
        <v>1.7757058089965623</v>
      </c>
    </row>
    <row r="78" spans="1:30" ht="12.75">
      <c r="A78" s="9"/>
      <c r="B78" s="20">
        <v>25</v>
      </c>
      <c r="C78" s="33">
        <f>(B78/40*C$81^2)^0.5</f>
        <v>0.23717082451262844</v>
      </c>
      <c r="D78" s="25">
        <f t="shared" si="27"/>
        <v>897.6915707802987</v>
      </c>
      <c r="E78" s="4">
        <f t="shared" si="28"/>
        <v>11.91179669087271</v>
      </c>
      <c r="F78" s="4">
        <f t="shared" si="28"/>
        <v>9.926497242393927</v>
      </c>
      <c r="G78" s="4">
        <f t="shared" si="28"/>
        <v>8.508426207766224</v>
      </c>
      <c r="H78" s="4">
        <f t="shared" si="28"/>
        <v>7.444872931795445</v>
      </c>
      <c r="I78" s="4">
        <f t="shared" si="28"/>
        <v>6.617664828262619</v>
      </c>
      <c r="J78" s="4">
        <f t="shared" si="28"/>
        <v>5.955898345436355</v>
      </c>
      <c r="K78" s="4">
        <f t="shared" si="28"/>
        <v>5.414453041305778</v>
      </c>
      <c r="L78" s="4">
        <f t="shared" si="28"/>
        <v>4.963248621196963</v>
      </c>
      <c r="M78" s="4">
        <f t="shared" si="28"/>
        <v>4.581460265720273</v>
      </c>
      <c r="N78" s="4">
        <f t="shared" si="28"/>
        <v>4.254213103883112</v>
      </c>
      <c r="O78" s="4">
        <f t="shared" si="29"/>
        <v>3.9705988969575707</v>
      </c>
      <c r="P78" s="4">
        <f t="shared" si="29"/>
        <v>3.7224364658977227</v>
      </c>
      <c r="Q78" s="4">
        <f t="shared" si="29"/>
        <v>3.5034696149625626</v>
      </c>
      <c r="R78" s="4">
        <f t="shared" si="29"/>
        <v>3.3088324141313095</v>
      </c>
      <c r="S78" s="4">
        <f t="shared" si="29"/>
        <v>3.1346833397033453</v>
      </c>
      <c r="T78" s="4">
        <f t="shared" si="29"/>
        <v>2.9779491727181777</v>
      </c>
      <c r="U78" s="4">
        <f t="shared" si="29"/>
        <v>2.836142069255408</v>
      </c>
      <c r="V78" s="4">
        <f t="shared" si="29"/>
        <v>2.707226520652889</v>
      </c>
      <c r="W78" s="4">
        <f t="shared" si="29"/>
        <v>2.589521019754937</v>
      </c>
      <c r="X78" s="4">
        <f t="shared" si="29"/>
        <v>2.4816243105984817</v>
      </c>
      <c r="Y78" s="4">
        <f t="shared" si="30"/>
        <v>2.3823593381745423</v>
      </c>
      <c r="Z78" s="4">
        <f t="shared" si="30"/>
        <v>2.2907301328601366</v>
      </c>
      <c r="AA78" s="4">
        <f t="shared" si="30"/>
        <v>2.205888276087539</v>
      </c>
      <c r="AB78" s="4">
        <f t="shared" si="30"/>
        <v>2.127106551941556</v>
      </c>
      <c r="AC78" s="4">
        <f t="shared" si="30"/>
        <v>2.0537580501504675</v>
      </c>
      <c r="AD78" s="4">
        <f t="shared" si="30"/>
        <v>1.9852994484787854</v>
      </c>
    </row>
    <row r="79" spans="1:30" ht="12.75">
      <c r="A79" s="9"/>
      <c r="B79" s="20">
        <v>30</v>
      </c>
      <c r="C79" s="33">
        <f>(B79/40*C$81^2)^0.5</f>
        <v>0.2598076211353316</v>
      </c>
      <c r="D79" s="25">
        <f t="shared" si="27"/>
        <v>983.3718459972301</v>
      </c>
      <c r="E79" s="4">
        <f t="shared" si="28"/>
        <v>13.048719496012755</v>
      </c>
      <c r="F79" s="4">
        <f t="shared" si="28"/>
        <v>10.873932913343962</v>
      </c>
      <c r="G79" s="4">
        <f t="shared" si="28"/>
        <v>9.320513925723393</v>
      </c>
      <c r="H79" s="4">
        <f t="shared" si="28"/>
        <v>8.15544968500797</v>
      </c>
      <c r="I79" s="4">
        <f t="shared" si="28"/>
        <v>7.249288608895974</v>
      </c>
      <c r="J79" s="4">
        <f t="shared" si="28"/>
        <v>6.524359748006377</v>
      </c>
      <c r="K79" s="4">
        <f t="shared" si="28"/>
        <v>5.931236134551252</v>
      </c>
      <c r="L79" s="4">
        <f t="shared" si="28"/>
        <v>5.436966456671981</v>
      </c>
      <c r="M79" s="4">
        <f t="shared" si="28"/>
        <v>5.018738267697213</v>
      </c>
      <c r="N79" s="4">
        <f t="shared" si="28"/>
        <v>4.6602569628616966</v>
      </c>
      <c r="O79" s="4">
        <f t="shared" si="29"/>
        <v>4.349573165337585</v>
      </c>
      <c r="P79" s="4">
        <f t="shared" si="29"/>
        <v>4.077724842503985</v>
      </c>
      <c r="Q79" s="4">
        <f t="shared" si="29"/>
        <v>3.8378586752978685</v>
      </c>
      <c r="R79" s="4">
        <f t="shared" si="29"/>
        <v>3.624644304447987</v>
      </c>
      <c r="S79" s="4">
        <f t="shared" si="29"/>
        <v>3.433873551582303</v>
      </c>
      <c r="T79" s="4">
        <f t="shared" si="29"/>
        <v>3.2621798740031887</v>
      </c>
      <c r="U79" s="4">
        <f t="shared" si="29"/>
        <v>3.106837975241132</v>
      </c>
      <c r="V79" s="4">
        <f t="shared" si="29"/>
        <v>2.965618067275626</v>
      </c>
      <c r="W79" s="4">
        <f t="shared" si="29"/>
        <v>2.83667815130712</v>
      </c>
      <c r="X79" s="4">
        <f t="shared" si="29"/>
        <v>2.7184832283359905</v>
      </c>
      <c r="Y79" s="4">
        <f t="shared" si="30"/>
        <v>2.6097438992025506</v>
      </c>
      <c r="Z79" s="4">
        <f t="shared" si="30"/>
        <v>2.5093691338486064</v>
      </c>
      <c r="AA79" s="4">
        <f t="shared" si="30"/>
        <v>2.416429536298658</v>
      </c>
      <c r="AB79" s="4">
        <f t="shared" si="30"/>
        <v>2.3301284814308483</v>
      </c>
      <c r="AC79" s="4">
        <f t="shared" si="30"/>
        <v>2.2497792234504743</v>
      </c>
      <c r="AD79" s="4">
        <f t="shared" si="30"/>
        <v>2.1747865826687924</v>
      </c>
    </row>
    <row r="80" spans="1:30" ht="12.75">
      <c r="A80" s="9"/>
      <c r="B80" s="20">
        <v>35</v>
      </c>
      <c r="C80" s="33">
        <f>(B80/40*C$81^2)^0.5</f>
        <v>0.2806243040080456</v>
      </c>
      <c r="D80" s="25">
        <f t="shared" si="27"/>
        <v>1062.1629906704527</v>
      </c>
      <c r="E80" s="4">
        <f t="shared" si="28"/>
        <v>14.094227916652994</v>
      </c>
      <c r="F80" s="4">
        <f t="shared" si="28"/>
        <v>11.745189930544162</v>
      </c>
      <c r="G80" s="4">
        <f t="shared" si="28"/>
        <v>10.06730565475214</v>
      </c>
      <c r="H80" s="4">
        <f t="shared" si="28"/>
        <v>8.80889244790812</v>
      </c>
      <c r="I80" s="4">
        <f t="shared" si="28"/>
        <v>7.830126620362774</v>
      </c>
      <c r="J80" s="4">
        <f t="shared" si="28"/>
        <v>7.047113958326497</v>
      </c>
      <c r="K80" s="4">
        <f t="shared" si="28"/>
        <v>6.40646723484227</v>
      </c>
      <c r="L80" s="4">
        <f t="shared" si="28"/>
        <v>5.872594965272081</v>
      </c>
      <c r="M80" s="4">
        <f t="shared" si="28"/>
        <v>5.420856891020382</v>
      </c>
      <c r="N80" s="4">
        <f t="shared" si="28"/>
        <v>5.03365282737607</v>
      </c>
      <c r="O80" s="4">
        <f t="shared" si="29"/>
        <v>4.698075972217666</v>
      </c>
      <c r="P80" s="4">
        <f t="shared" si="29"/>
        <v>4.40444622395406</v>
      </c>
      <c r="Q80" s="4">
        <f t="shared" si="29"/>
        <v>4.145361151956764</v>
      </c>
      <c r="R80" s="4">
        <f t="shared" si="29"/>
        <v>3.915063310181387</v>
      </c>
      <c r="S80" s="4">
        <f t="shared" si="29"/>
        <v>3.7090073464876294</v>
      </c>
      <c r="T80" s="4">
        <f t="shared" si="29"/>
        <v>3.5235569791632484</v>
      </c>
      <c r="U80" s="4">
        <f t="shared" si="29"/>
        <v>3.3557685515840463</v>
      </c>
      <c r="V80" s="4">
        <f t="shared" si="29"/>
        <v>3.203233617421135</v>
      </c>
      <c r="W80" s="4">
        <f t="shared" si="29"/>
        <v>3.063962590576738</v>
      </c>
      <c r="X80" s="4">
        <f t="shared" si="29"/>
        <v>2.9362974826360406</v>
      </c>
      <c r="Y80" s="4">
        <f t="shared" si="30"/>
        <v>2.818845583330599</v>
      </c>
      <c r="Z80" s="4">
        <f t="shared" si="30"/>
        <v>2.710428445510191</v>
      </c>
      <c r="AA80" s="4">
        <f t="shared" si="30"/>
        <v>2.6100422067875915</v>
      </c>
      <c r="AB80" s="4">
        <f t="shared" si="30"/>
        <v>2.516826413688035</v>
      </c>
      <c r="AC80" s="4">
        <f t="shared" si="30"/>
        <v>2.4300392959746544</v>
      </c>
      <c r="AD80" s="4">
        <f t="shared" si="30"/>
        <v>2.349037986108833</v>
      </c>
    </row>
    <row r="81" spans="1:30" ht="12.75">
      <c r="A81" s="9"/>
      <c r="B81" s="21">
        <f>40*C81^2/C$81^2</f>
        <v>40</v>
      </c>
      <c r="C81" s="34">
        <v>0.3</v>
      </c>
      <c r="D81" s="26">
        <f t="shared" si="27"/>
        <v>1135.5</v>
      </c>
      <c r="E81" s="12">
        <f t="shared" si="28"/>
        <v>15.067363427205763</v>
      </c>
      <c r="F81" s="12">
        <f t="shared" si="28"/>
        <v>12.556136189338135</v>
      </c>
      <c r="G81" s="12">
        <f t="shared" si="28"/>
        <v>10.762402448004115</v>
      </c>
      <c r="H81" s="12">
        <f t="shared" si="28"/>
        <v>9.417102142003602</v>
      </c>
      <c r="I81" s="12">
        <f t="shared" si="28"/>
        <v>8.370757459558757</v>
      </c>
      <c r="J81" s="12">
        <f t="shared" si="28"/>
        <v>7.533681713602881</v>
      </c>
      <c r="K81" s="12">
        <f t="shared" si="28"/>
        <v>6.848801557820801</v>
      </c>
      <c r="L81" s="12">
        <f t="shared" si="28"/>
        <v>6.2780680946690675</v>
      </c>
      <c r="M81" s="12">
        <f t="shared" si="28"/>
        <v>5.795139779694523</v>
      </c>
      <c r="N81" s="12">
        <f t="shared" si="28"/>
        <v>5.381201224002058</v>
      </c>
      <c r="O81" s="12">
        <f t="shared" si="29"/>
        <v>5.022454475735254</v>
      </c>
      <c r="P81" s="12">
        <f t="shared" si="29"/>
        <v>4.708551071001801</v>
      </c>
      <c r="Q81" s="12">
        <f t="shared" si="29"/>
        <v>4.43157747858993</v>
      </c>
      <c r="R81" s="12">
        <f t="shared" si="29"/>
        <v>4.185378729779378</v>
      </c>
      <c r="S81" s="12">
        <f t="shared" si="29"/>
        <v>3.965095638738359</v>
      </c>
      <c r="T81" s="12">
        <f t="shared" si="29"/>
        <v>3.7668408568014407</v>
      </c>
      <c r="U81" s="12">
        <f t="shared" si="29"/>
        <v>3.587467482668039</v>
      </c>
      <c r="V81" s="12">
        <f t="shared" si="29"/>
        <v>3.4244007789104005</v>
      </c>
      <c r="W81" s="12">
        <f t="shared" si="29"/>
        <v>3.275513788522992</v>
      </c>
      <c r="X81" s="12">
        <f t="shared" si="29"/>
        <v>3.1390340473345337</v>
      </c>
      <c r="Y81" s="12">
        <f t="shared" si="30"/>
        <v>3.0134726854411524</v>
      </c>
      <c r="Z81" s="12">
        <f t="shared" si="30"/>
        <v>2.8975698898472615</v>
      </c>
      <c r="AA81" s="12">
        <f t="shared" si="30"/>
        <v>2.7902524865195852</v>
      </c>
      <c r="AB81" s="12">
        <f t="shared" si="30"/>
        <v>2.690600612001029</v>
      </c>
      <c r="AC81" s="12">
        <f t="shared" si="30"/>
        <v>2.5978212805527177</v>
      </c>
      <c r="AD81" s="12">
        <f t="shared" si="30"/>
        <v>2.511227237867627</v>
      </c>
    </row>
    <row r="82" spans="1:30" ht="12.75">
      <c r="A82" s="9"/>
      <c r="B82" s="20">
        <v>45</v>
      </c>
      <c r="C82" s="33">
        <f aca="true" t="shared" si="31" ref="C82:C93">(B82/40*C$81^2)^0.5</f>
        <v>0.31819805153394637</v>
      </c>
      <c r="D82" s="25">
        <f t="shared" si="27"/>
        <v>1204.379625055987</v>
      </c>
      <c r="E82" s="4">
        <f t="shared" si="28"/>
        <v>15.981352280969059</v>
      </c>
      <c r="F82" s="4">
        <f t="shared" si="28"/>
        <v>13.317793567474217</v>
      </c>
      <c r="G82" s="4">
        <f t="shared" si="28"/>
        <v>11.415251629263611</v>
      </c>
      <c r="H82" s="4">
        <f t="shared" si="28"/>
        <v>9.98834517560566</v>
      </c>
      <c r="I82" s="4">
        <f t="shared" si="28"/>
        <v>8.87852904498281</v>
      </c>
      <c r="J82" s="4">
        <f t="shared" si="28"/>
        <v>7.9906761404845295</v>
      </c>
      <c r="K82" s="4">
        <f t="shared" si="28"/>
        <v>7.264251036804118</v>
      </c>
      <c r="L82" s="4">
        <f t="shared" si="28"/>
        <v>6.6588967837371085</v>
      </c>
      <c r="M82" s="4">
        <f t="shared" si="28"/>
        <v>6.146673954218869</v>
      </c>
      <c r="N82" s="4">
        <f t="shared" si="28"/>
        <v>5.707625814631806</v>
      </c>
      <c r="O82" s="4">
        <f t="shared" si="29"/>
        <v>5.327117426989686</v>
      </c>
      <c r="P82" s="4">
        <f t="shared" si="29"/>
        <v>4.99417258780283</v>
      </c>
      <c r="Q82" s="4">
        <f t="shared" si="29"/>
        <v>4.700397729696782</v>
      </c>
      <c r="R82" s="4">
        <f t="shared" si="29"/>
        <v>4.439264522491405</v>
      </c>
      <c r="S82" s="4">
        <f t="shared" si="29"/>
        <v>4.205619021307647</v>
      </c>
      <c r="T82" s="4">
        <f t="shared" si="29"/>
        <v>3.9953380702422647</v>
      </c>
      <c r="U82" s="4">
        <f t="shared" si="29"/>
        <v>3.8050838764212043</v>
      </c>
      <c r="V82" s="4">
        <f t="shared" si="29"/>
        <v>3.632125518402059</v>
      </c>
      <c r="W82" s="4">
        <f t="shared" si="29"/>
        <v>3.4742070176019695</v>
      </c>
      <c r="X82" s="4">
        <f t="shared" si="29"/>
        <v>3.3294483918685542</v>
      </c>
      <c r="Y82" s="4">
        <f t="shared" si="30"/>
        <v>3.196270456193812</v>
      </c>
      <c r="Z82" s="4">
        <f t="shared" si="30"/>
        <v>3.0733369771094345</v>
      </c>
      <c r="AA82" s="4">
        <f t="shared" si="30"/>
        <v>2.9595096816609368</v>
      </c>
      <c r="AB82" s="4">
        <f t="shared" si="30"/>
        <v>2.853812907315903</v>
      </c>
      <c r="AC82" s="4">
        <f t="shared" si="30"/>
        <v>2.755405565684321</v>
      </c>
      <c r="AD82" s="4">
        <f t="shared" si="30"/>
        <v>2.663558713494843</v>
      </c>
    </row>
    <row r="83" spans="1:30" ht="12.75">
      <c r="A83" s="9"/>
      <c r="B83" s="20">
        <v>50</v>
      </c>
      <c r="C83" s="33">
        <f t="shared" si="31"/>
        <v>0.33541019662496846</v>
      </c>
      <c r="D83" s="25">
        <f t="shared" si="27"/>
        <v>1269.5275942255057</v>
      </c>
      <c r="E83" s="4">
        <f t="shared" si="28"/>
        <v>16.845824432463147</v>
      </c>
      <c r="F83" s="4">
        <f t="shared" si="28"/>
        <v>14.038187027052622</v>
      </c>
      <c r="G83" s="4">
        <f t="shared" si="28"/>
        <v>12.032731737473677</v>
      </c>
      <c r="H83" s="4">
        <f t="shared" si="28"/>
        <v>10.528640270289467</v>
      </c>
      <c r="I83" s="4">
        <f t="shared" si="28"/>
        <v>9.358791351368414</v>
      </c>
      <c r="J83" s="4">
        <f t="shared" si="28"/>
        <v>8.422912216231573</v>
      </c>
      <c r="K83" s="4">
        <f t="shared" si="28"/>
        <v>7.657192923846886</v>
      </c>
      <c r="L83" s="4">
        <f t="shared" si="28"/>
        <v>7.019093513526311</v>
      </c>
      <c r="M83" s="4">
        <f t="shared" si="28"/>
        <v>6.479163243255057</v>
      </c>
      <c r="N83" s="4">
        <f t="shared" si="28"/>
        <v>6.016365868736838</v>
      </c>
      <c r="O83" s="4">
        <f t="shared" si="29"/>
        <v>5.615274810821049</v>
      </c>
      <c r="P83" s="4">
        <f t="shared" si="29"/>
        <v>5.264320135144733</v>
      </c>
      <c r="Q83" s="4">
        <f t="shared" si="29"/>
        <v>4.954654244842101</v>
      </c>
      <c r="R83" s="4">
        <f t="shared" si="29"/>
        <v>4.679395675684207</v>
      </c>
      <c r="S83" s="4">
        <f t="shared" si="29"/>
        <v>4.433111692753459</v>
      </c>
      <c r="T83" s="4">
        <f t="shared" si="29"/>
        <v>4.211456108115787</v>
      </c>
      <c r="U83" s="4">
        <f t="shared" si="29"/>
        <v>4.010910579157892</v>
      </c>
      <c r="V83" s="4">
        <f t="shared" si="29"/>
        <v>3.828596461923443</v>
      </c>
      <c r="W83" s="4">
        <f t="shared" si="29"/>
        <v>3.6621357461876407</v>
      </c>
      <c r="X83" s="4">
        <f t="shared" si="29"/>
        <v>3.5095467567631555</v>
      </c>
      <c r="Y83" s="4">
        <f t="shared" si="30"/>
        <v>3.369164886492629</v>
      </c>
      <c r="Z83" s="4">
        <f t="shared" si="30"/>
        <v>3.2395816216275284</v>
      </c>
      <c r="AA83" s="4">
        <f t="shared" si="30"/>
        <v>3.1195971171228045</v>
      </c>
      <c r="AB83" s="4">
        <f t="shared" si="30"/>
        <v>3.008182934368419</v>
      </c>
      <c r="AC83" s="4">
        <f t="shared" si="30"/>
        <v>2.904452488355715</v>
      </c>
      <c r="AD83" s="4">
        <f t="shared" si="30"/>
        <v>2.8076374054105244</v>
      </c>
    </row>
    <row r="84" spans="1:30" ht="12.75">
      <c r="A84" s="9"/>
      <c r="B84" s="20">
        <v>55</v>
      </c>
      <c r="C84" s="33">
        <f t="shared" si="31"/>
        <v>0.35178118198675723</v>
      </c>
      <c r="D84" s="25">
        <f t="shared" si="27"/>
        <v>1331.491773819876</v>
      </c>
      <c r="E84" s="4">
        <f aca="true" t="shared" si="32" ref="E84:N93">$D84*1.2/E$3/4.54/2.47*0.62</f>
        <v>17.668049719488263</v>
      </c>
      <c r="F84" s="4">
        <f t="shared" si="32"/>
        <v>14.723374766240221</v>
      </c>
      <c r="G84" s="4">
        <f t="shared" si="32"/>
        <v>12.620035513920191</v>
      </c>
      <c r="H84" s="4">
        <f t="shared" si="32"/>
        <v>11.042531074680168</v>
      </c>
      <c r="I84" s="4">
        <f t="shared" si="32"/>
        <v>9.815583177493481</v>
      </c>
      <c r="J84" s="4">
        <f t="shared" si="32"/>
        <v>8.834024859744131</v>
      </c>
      <c r="K84" s="4">
        <f t="shared" si="32"/>
        <v>8.030931690676484</v>
      </c>
      <c r="L84" s="4">
        <f t="shared" si="32"/>
        <v>7.361687383120111</v>
      </c>
      <c r="M84" s="4">
        <f t="shared" si="32"/>
        <v>6.795403738264718</v>
      </c>
      <c r="N84" s="4">
        <f t="shared" si="32"/>
        <v>6.310017756960096</v>
      </c>
      <c r="O84" s="4">
        <f aca="true" t="shared" si="33" ref="O84:X93">$D84*1.2/O$3/4.54/2.47*0.62</f>
        <v>5.88934990649609</v>
      </c>
      <c r="P84" s="4">
        <f t="shared" si="33"/>
        <v>5.521265537340084</v>
      </c>
      <c r="Q84" s="4">
        <f t="shared" si="33"/>
        <v>5.196485211614196</v>
      </c>
      <c r="R84" s="4">
        <f t="shared" si="33"/>
        <v>4.907791588746741</v>
      </c>
      <c r="S84" s="4">
        <f t="shared" si="33"/>
        <v>4.649486768286385</v>
      </c>
      <c r="T84" s="4">
        <f t="shared" si="33"/>
        <v>4.417012429872066</v>
      </c>
      <c r="U84" s="4">
        <f t="shared" si="33"/>
        <v>4.206678504640064</v>
      </c>
      <c r="V84" s="4">
        <f t="shared" si="33"/>
        <v>4.015465845338242</v>
      </c>
      <c r="W84" s="4">
        <f t="shared" si="33"/>
        <v>3.840880373801797</v>
      </c>
      <c r="X84" s="4">
        <f t="shared" si="33"/>
        <v>3.6808436915600553</v>
      </c>
      <c r="Y84" s="4">
        <f aca="true" t="shared" si="34" ref="Y84:AD93">$D84*1.2/Y$3/4.54/2.47*0.62</f>
        <v>3.533609943897653</v>
      </c>
      <c r="Z84" s="4">
        <f t="shared" si="34"/>
        <v>3.397701869132359</v>
      </c>
      <c r="AA84" s="4">
        <f t="shared" si="34"/>
        <v>3.271861059164493</v>
      </c>
      <c r="AB84" s="4">
        <f t="shared" si="34"/>
        <v>3.155008878480048</v>
      </c>
      <c r="AC84" s="4">
        <f t="shared" si="34"/>
        <v>3.0462154688772873</v>
      </c>
      <c r="AD84" s="4">
        <f t="shared" si="34"/>
        <v>2.944674953248045</v>
      </c>
    </row>
    <row r="85" spans="1:30" ht="12.75">
      <c r="A85" s="9"/>
      <c r="B85" s="20">
        <v>60</v>
      </c>
      <c r="C85" s="33">
        <f t="shared" si="31"/>
        <v>0.3674234614174767</v>
      </c>
      <c r="D85" s="25">
        <f t="shared" si="27"/>
        <v>1390.6978014651495</v>
      </c>
      <c r="E85" s="4">
        <f t="shared" si="32"/>
        <v>18.453676082863456</v>
      </c>
      <c r="F85" s="4">
        <f t="shared" si="32"/>
        <v>15.378063402386212</v>
      </c>
      <c r="G85" s="4">
        <f t="shared" si="32"/>
        <v>13.181197202045327</v>
      </c>
      <c r="H85" s="4">
        <f t="shared" si="32"/>
        <v>11.53354755178966</v>
      </c>
      <c r="I85" s="4">
        <f t="shared" si="32"/>
        <v>10.252042268257478</v>
      </c>
      <c r="J85" s="4">
        <f t="shared" si="32"/>
        <v>9.226838041431728</v>
      </c>
      <c r="K85" s="4">
        <f t="shared" si="32"/>
        <v>8.388034583119754</v>
      </c>
      <c r="L85" s="4">
        <f t="shared" si="32"/>
        <v>7.689031701193106</v>
      </c>
      <c r="M85" s="4">
        <f t="shared" si="32"/>
        <v>7.097567724178252</v>
      </c>
      <c r="N85" s="4">
        <f t="shared" si="32"/>
        <v>6.590598601022664</v>
      </c>
      <c r="O85" s="4">
        <f t="shared" si="33"/>
        <v>6.151225360954486</v>
      </c>
      <c r="P85" s="4">
        <f t="shared" si="33"/>
        <v>5.76677377589483</v>
      </c>
      <c r="Q85" s="4">
        <f t="shared" si="33"/>
        <v>5.427551789077487</v>
      </c>
      <c r="R85" s="4">
        <f t="shared" si="33"/>
        <v>5.126021134128739</v>
      </c>
      <c r="S85" s="4">
        <f t="shared" si="33"/>
        <v>4.856230548121962</v>
      </c>
      <c r="T85" s="4">
        <f t="shared" si="33"/>
        <v>4.613419020715864</v>
      </c>
      <c r="U85" s="4">
        <f t="shared" si="33"/>
        <v>4.393732400681776</v>
      </c>
      <c r="V85" s="4">
        <f t="shared" si="33"/>
        <v>4.194017291559877</v>
      </c>
      <c r="W85" s="4">
        <f t="shared" si="33"/>
        <v>4.011668713665968</v>
      </c>
      <c r="X85" s="4">
        <f t="shared" si="33"/>
        <v>3.844515850596553</v>
      </c>
      <c r="Y85" s="4">
        <f t="shared" si="34"/>
        <v>3.690735216572692</v>
      </c>
      <c r="Z85" s="4">
        <f t="shared" si="34"/>
        <v>3.548783862089126</v>
      </c>
      <c r="AA85" s="4">
        <f t="shared" si="34"/>
        <v>3.417347422752492</v>
      </c>
      <c r="AB85" s="4">
        <f t="shared" si="34"/>
        <v>3.295299300511332</v>
      </c>
      <c r="AC85" s="4">
        <f t="shared" si="34"/>
        <v>3.1816682901488718</v>
      </c>
      <c r="AD85" s="4">
        <f t="shared" si="34"/>
        <v>3.075612680477243</v>
      </c>
    </row>
    <row r="86" spans="1:30" ht="12.75">
      <c r="A86" s="9"/>
      <c r="B86" s="20">
        <v>65</v>
      </c>
      <c r="C86" s="33">
        <f t="shared" si="31"/>
        <v>0.38242646351945886</v>
      </c>
      <c r="D86" s="25">
        <f t="shared" si="27"/>
        <v>1447.4841644211517</v>
      </c>
      <c r="E86" s="4">
        <f t="shared" si="32"/>
        <v>19.207195033429112</v>
      </c>
      <c r="F86" s="4">
        <f t="shared" si="32"/>
        <v>16.005995861190925</v>
      </c>
      <c r="G86" s="4">
        <f t="shared" si="32"/>
        <v>13.719425023877935</v>
      </c>
      <c r="H86" s="4">
        <f t="shared" si="32"/>
        <v>12.004496895893192</v>
      </c>
      <c r="I86" s="4">
        <f t="shared" si="32"/>
        <v>10.670663907460618</v>
      </c>
      <c r="J86" s="4">
        <f t="shared" si="32"/>
        <v>9.603597516714556</v>
      </c>
      <c r="K86" s="4">
        <f t="shared" si="32"/>
        <v>8.730543197013231</v>
      </c>
      <c r="L86" s="4">
        <f t="shared" si="32"/>
        <v>8.002997930595463</v>
      </c>
      <c r="M86" s="4">
        <f t="shared" si="32"/>
        <v>7.387382705165042</v>
      </c>
      <c r="N86" s="4">
        <f t="shared" si="32"/>
        <v>6.859712511938968</v>
      </c>
      <c r="O86" s="4">
        <f t="shared" si="33"/>
        <v>6.402398344476371</v>
      </c>
      <c r="P86" s="4">
        <f t="shared" si="33"/>
        <v>6.002248447946596</v>
      </c>
      <c r="Q86" s="4">
        <f t="shared" si="33"/>
        <v>5.649175009832091</v>
      </c>
      <c r="R86" s="4">
        <f t="shared" si="33"/>
        <v>5.335331953730309</v>
      </c>
      <c r="S86" s="4">
        <f t="shared" si="33"/>
        <v>5.054525008797134</v>
      </c>
      <c r="T86" s="4">
        <f t="shared" si="33"/>
        <v>4.801798758357278</v>
      </c>
      <c r="U86" s="4">
        <f t="shared" si="33"/>
        <v>4.573141674625978</v>
      </c>
      <c r="V86" s="4">
        <f t="shared" si="33"/>
        <v>4.365271598506616</v>
      </c>
      <c r="W86" s="4">
        <f t="shared" si="33"/>
        <v>4.175477181180241</v>
      </c>
      <c r="X86" s="4">
        <f t="shared" si="33"/>
        <v>4.001498965297731</v>
      </c>
      <c r="Y86" s="4">
        <f t="shared" si="34"/>
        <v>3.841439006685822</v>
      </c>
      <c r="Z86" s="4">
        <f t="shared" si="34"/>
        <v>3.693691352582521</v>
      </c>
      <c r="AA86" s="4">
        <f t="shared" si="34"/>
        <v>3.556887969153539</v>
      </c>
      <c r="AB86" s="4">
        <f t="shared" si="34"/>
        <v>3.429856255969484</v>
      </c>
      <c r="AC86" s="4">
        <f t="shared" si="34"/>
        <v>3.3115853505912263</v>
      </c>
      <c r="AD86" s="4">
        <f t="shared" si="34"/>
        <v>3.2011991722381854</v>
      </c>
    </row>
    <row r="87" spans="1:30" ht="12.75">
      <c r="A87" s="9"/>
      <c r="B87" s="20">
        <v>70</v>
      </c>
      <c r="C87" s="33">
        <f t="shared" si="31"/>
        <v>0.3968626966596886</v>
      </c>
      <c r="D87" s="25">
        <f t="shared" si="27"/>
        <v>1502.1253068569213</v>
      </c>
      <c r="E87" s="4">
        <f t="shared" si="32"/>
        <v>19.93224827090815</v>
      </c>
      <c r="F87" s="4">
        <f t="shared" si="32"/>
        <v>16.610206892423463</v>
      </c>
      <c r="G87" s="4">
        <f t="shared" si="32"/>
        <v>14.237320193505823</v>
      </c>
      <c r="H87" s="4">
        <f t="shared" si="32"/>
        <v>12.457655169317595</v>
      </c>
      <c r="I87" s="4">
        <f t="shared" si="32"/>
        <v>11.07347126161564</v>
      </c>
      <c r="J87" s="4">
        <f t="shared" si="32"/>
        <v>9.966124135454075</v>
      </c>
      <c r="K87" s="4">
        <f t="shared" si="32"/>
        <v>9.060112850412798</v>
      </c>
      <c r="L87" s="4">
        <f t="shared" si="32"/>
        <v>8.305103446211731</v>
      </c>
      <c r="M87" s="4">
        <f t="shared" si="32"/>
        <v>7.666249334964673</v>
      </c>
      <c r="N87" s="4">
        <f t="shared" si="32"/>
        <v>7.118660096752912</v>
      </c>
      <c r="O87" s="4">
        <f t="shared" si="33"/>
        <v>6.644082756969385</v>
      </c>
      <c r="P87" s="4">
        <f t="shared" si="33"/>
        <v>6.228827584658798</v>
      </c>
      <c r="Q87" s="4">
        <f t="shared" si="33"/>
        <v>5.862425962031809</v>
      </c>
      <c r="R87" s="4">
        <f t="shared" si="33"/>
        <v>5.53673563080782</v>
      </c>
      <c r="S87" s="4">
        <f t="shared" si="33"/>
        <v>5.245328492344251</v>
      </c>
      <c r="T87" s="4">
        <f t="shared" si="33"/>
        <v>4.983062067727038</v>
      </c>
      <c r="U87" s="4">
        <f t="shared" si="33"/>
        <v>4.745773397835275</v>
      </c>
      <c r="V87" s="4">
        <f t="shared" si="33"/>
        <v>4.530056425206399</v>
      </c>
      <c r="W87" s="4">
        <f t="shared" si="33"/>
        <v>4.333097450197425</v>
      </c>
      <c r="X87" s="4">
        <f t="shared" si="33"/>
        <v>4.152551723105866</v>
      </c>
      <c r="Y87" s="4">
        <f t="shared" si="34"/>
        <v>3.9864496541816306</v>
      </c>
      <c r="Z87" s="4">
        <f t="shared" si="34"/>
        <v>3.8331246674823367</v>
      </c>
      <c r="AA87" s="4">
        <f t="shared" si="34"/>
        <v>3.6911570872052137</v>
      </c>
      <c r="AB87" s="4">
        <f t="shared" si="34"/>
        <v>3.559330048376456</v>
      </c>
      <c r="AC87" s="4">
        <f t="shared" si="34"/>
        <v>3.436594529466923</v>
      </c>
      <c r="AD87" s="4">
        <f t="shared" si="34"/>
        <v>3.3220413784846925</v>
      </c>
    </row>
    <row r="88" spans="1:30" ht="12.75">
      <c r="A88" s="9"/>
      <c r="B88" s="20">
        <v>75</v>
      </c>
      <c r="C88" s="33">
        <f t="shared" si="31"/>
        <v>0.41079191812887456</v>
      </c>
      <c r="D88" s="25">
        <f t="shared" si="27"/>
        <v>1554.84741011779</v>
      </c>
      <c r="E88" s="4">
        <f t="shared" si="32"/>
        <v>20.63183707802236</v>
      </c>
      <c r="F88" s="4">
        <f t="shared" si="32"/>
        <v>17.193197565018632</v>
      </c>
      <c r="G88" s="4">
        <f t="shared" si="32"/>
        <v>14.737026484301685</v>
      </c>
      <c r="H88" s="4">
        <f t="shared" si="32"/>
        <v>12.894898173763973</v>
      </c>
      <c r="I88" s="4">
        <f t="shared" si="32"/>
        <v>11.462131710012423</v>
      </c>
      <c r="J88" s="4">
        <f t="shared" si="32"/>
        <v>10.31591853901118</v>
      </c>
      <c r="K88" s="4">
        <f t="shared" si="32"/>
        <v>9.378107762737436</v>
      </c>
      <c r="L88" s="4">
        <f t="shared" si="32"/>
        <v>8.596598782509316</v>
      </c>
      <c r="M88" s="4">
        <f t="shared" si="32"/>
        <v>7.9353219530855235</v>
      </c>
      <c r="N88" s="4">
        <f t="shared" si="32"/>
        <v>7.368513242150843</v>
      </c>
      <c r="O88" s="4">
        <f t="shared" si="33"/>
        <v>6.877279026007453</v>
      </c>
      <c r="P88" s="4">
        <f t="shared" si="33"/>
        <v>6.447449086881987</v>
      </c>
      <c r="Q88" s="4">
        <f t="shared" si="33"/>
        <v>6.068187375888929</v>
      </c>
      <c r="R88" s="4">
        <f t="shared" si="33"/>
        <v>5.731065855006212</v>
      </c>
      <c r="S88" s="4">
        <f t="shared" si="33"/>
        <v>5.429430810005884</v>
      </c>
      <c r="T88" s="4">
        <f t="shared" si="33"/>
        <v>5.15795926950559</v>
      </c>
      <c r="U88" s="4">
        <f t="shared" si="33"/>
        <v>4.912342161433895</v>
      </c>
      <c r="V88" s="4">
        <f t="shared" si="33"/>
        <v>4.689053881368718</v>
      </c>
      <c r="W88" s="4">
        <f t="shared" si="33"/>
        <v>4.4851819734831215</v>
      </c>
      <c r="X88" s="4">
        <f t="shared" si="33"/>
        <v>4.298299391254658</v>
      </c>
      <c r="Y88" s="4">
        <f t="shared" si="34"/>
        <v>4.126367415604472</v>
      </c>
      <c r="Z88" s="4">
        <f t="shared" si="34"/>
        <v>3.9676609765427617</v>
      </c>
      <c r="AA88" s="4">
        <f t="shared" si="34"/>
        <v>3.820710570004141</v>
      </c>
      <c r="AB88" s="4">
        <f t="shared" si="34"/>
        <v>3.6842566210754213</v>
      </c>
      <c r="AC88" s="4">
        <f t="shared" si="34"/>
        <v>3.5572132893142</v>
      </c>
      <c r="AD88" s="4">
        <f t="shared" si="34"/>
        <v>3.4386395130037264</v>
      </c>
    </row>
    <row r="89" spans="1:30" ht="12.75">
      <c r="A89" s="9"/>
      <c r="B89" s="20">
        <v>80</v>
      </c>
      <c r="C89" s="33">
        <f t="shared" si="31"/>
        <v>0.4242640687119285</v>
      </c>
      <c r="D89" s="25">
        <f t="shared" si="27"/>
        <v>1605.8395000746493</v>
      </c>
      <c r="E89" s="4">
        <f t="shared" si="32"/>
        <v>21.308469707958743</v>
      </c>
      <c r="F89" s="4">
        <f t="shared" si="32"/>
        <v>17.75705808996562</v>
      </c>
      <c r="G89" s="4">
        <f t="shared" si="32"/>
        <v>15.220335505684817</v>
      </c>
      <c r="H89" s="4">
        <f t="shared" si="32"/>
        <v>13.317793567474217</v>
      </c>
      <c r="I89" s="4">
        <f t="shared" si="32"/>
        <v>11.838038726643747</v>
      </c>
      <c r="J89" s="4">
        <f t="shared" si="32"/>
        <v>10.654234853979371</v>
      </c>
      <c r="K89" s="4">
        <f t="shared" si="32"/>
        <v>9.685668049072158</v>
      </c>
      <c r="L89" s="4">
        <f t="shared" si="32"/>
        <v>8.87852904498281</v>
      </c>
      <c r="M89" s="4">
        <f t="shared" si="32"/>
        <v>8.195565272291825</v>
      </c>
      <c r="N89" s="4">
        <f t="shared" si="32"/>
        <v>7.6101677528424085</v>
      </c>
      <c r="O89" s="4">
        <f t="shared" si="33"/>
        <v>7.102823235986249</v>
      </c>
      <c r="P89" s="4">
        <f t="shared" si="33"/>
        <v>6.6588967837371085</v>
      </c>
      <c r="Q89" s="4">
        <f t="shared" si="33"/>
        <v>6.267196972929043</v>
      </c>
      <c r="R89" s="4">
        <f t="shared" si="33"/>
        <v>5.9190193633218735</v>
      </c>
      <c r="S89" s="4">
        <f t="shared" si="33"/>
        <v>5.607492028410197</v>
      </c>
      <c r="T89" s="4">
        <f t="shared" si="33"/>
        <v>5.327117426989686</v>
      </c>
      <c r="U89" s="4">
        <f t="shared" si="33"/>
        <v>5.073445168561606</v>
      </c>
      <c r="V89" s="4">
        <f t="shared" si="33"/>
        <v>4.842834024536079</v>
      </c>
      <c r="W89" s="4">
        <f t="shared" si="33"/>
        <v>4.632276023469292</v>
      </c>
      <c r="X89" s="4">
        <f t="shared" si="33"/>
        <v>4.439264522491405</v>
      </c>
      <c r="Y89" s="4">
        <f t="shared" si="34"/>
        <v>4.261693941591749</v>
      </c>
      <c r="Z89" s="4">
        <f t="shared" si="34"/>
        <v>4.097782636145912</v>
      </c>
      <c r="AA89" s="4">
        <f t="shared" si="34"/>
        <v>3.9460129088812494</v>
      </c>
      <c r="AB89" s="4">
        <f t="shared" si="34"/>
        <v>3.8050838764212043</v>
      </c>
      <c r="AC89" s="4">
        <f t="shared" si="34"/>
        <v>3.6738740875790943</v>
      </c>
      <c r="AD89" s="4">
        <f t="shared" si="34"/>
        <v>3.5514116179931245</v>
      </c>
    </row>
    <row r="90" spans="1:30" ht="12.75">
      <c r="A90" s="9"/>
      <c r="B90" s="20">
        <v>85</v>
      </c>
      <c r="C90" s="33">
        <f t="shared" si="31"/>
        <v>0.43732139211339754</v>
      </c>
      <c r="D90" s="25">
        <f t="shared" si="27"/>
        <v>1655.2614691492097</v>
      </c>
      <c r="E90" s="4">
        <f t="shared" si="32"/>
        <v>21.964267831547055</v>
      </c>
      <c r="F90" s="4">
        <f t="shared" si="32"/>
        <v>18.30355652628921</v>
      </c>
      <c r="G90" s="4">
        <f t="shared" si="32"/>
        <v>15.688762736819323</v>
      </c>
      <c r="H90" s="4">
        <f t="shared" si="32"/>
        <v>13.72766739471691</v>
      </c>
      <c r="I90" s="4">
        <f t="shared" si="32"/>
        <v>12.202371017526142</v>
      </c>
      <c r="J90" s="4">
        <f t="shared" si="32"/>
        <v>10.982133915773527</v>
      </c>
      <c r="K90" s="4">
        <f t="shared" si="32"/>
        <v>9.983758105248661</v>
      </c>
      <c r="L90" s="4">
        <f t="shared" si="32"/>
        <v>9.151778263144605</v>
      </c>
      <c r="M90" s="4">
        <f t="shared" si="32"/>
        <v>8.44779531982579</v>
      </c>
      <c r="N90" s="4">
        <f t="shared" si="32"/>
        <v>7.844381368409661</v>
      </c>
      <c r="O90" s="4">
        <f t="shared" si="33"/>
        <v>7.321422610515685</v>
      </c>
      <c r="P90" s="4">
        <f t="shared" si="33"/>
        <v>6.863833697358455</v>
      </c>
      <c r="Q90" s="4">
        <f t="shared" si="33"/>
        <v>6.460078773984428</v>
      </c>
      <c r="R90" s="4">
        <f t="shared" si="33"/>
        <v>6.101185508763071</v>
      </c>
      <c r="S90" s="4">
        <f t="shared" si="33"/>
        <v>5.780070481986067</v>
      </c>
      <c r="T90" s="4">
        <f t="shared" si="33"/>
        <v>5.491066957886764</v>
      </c>
      <c r="U90" s="4">
        <f t="shared" si="33"/>
        <v>5.229587578939775</v>
      </c>
      <c r="V90" s="4">
        <f t="shared" si="33"/>
        <v>4.991879052624331</v>
      </c>
      <c r="W90" s="4">
        <f t="shared" si="33"/>
        <v>4.774840832945012</v>
      </c>
      <c r="X90" s="4">
        <f t="shared" si="33"/>
        <v>4.5758891315723025</v>
      </c>
      <c r="Y90" s="4">
        <f t="shared" si="34"/>
        <v>4.392853566309411</v>
      </c>
      <c r="Z90" s="4">
        <f t="shared" si="34"/>
        <v>4.223897659912895</v>
      </c>
      <c r="AA90" s="4">
        <f t="shared" si="34"/>
        <v>4.067457005842047</v>
      </c>
      <c r="AB90" s="4">
        <f t="shared" si="34"/>
        <v>3.9221906842048306</v>
      </c>
      <c r="AC90" s="4">
        <f t="shared" si="34"/>
        <v>3.786942729577079</v>
      </c>
      <c r="AD90" s="4">
        <f t="shared" si="34"/>
        <v>3.6607113052578426</v>
      </c>
    </row>
    <row r="91" spans="1:30" ht="12.75">
      <c r="A91" s="9"/>
      <c r="B91" s="20">
        <v>90</v>
      </c>
      <c r="C91" s="33">
        <f t="shared" si="31"/>
        <v>0.45</v>
      </c>
      <c r="D91" s="25">
        <f t="shared" si="27"/>
        <v>1703.25</v>
      </c>
      <c r="E91" s="4">
        <f t="shared" si="32"/>
        <v>22.601045140808644</v>
      </c>
      <c r="F91" s="4">
        <f t="shared" si="32"/>
        <v>18.834204284007203</v>
      </c>
      <c r="G91" s="4">
        <f t="shared" si="32"/>
        <v>16.143603672006172</v>
      </c>
      <c r="H91" s="4">
        <f t="shared" si="32"/>
        <v>14.125653213005402</v>
      </c>
      <c r="I91" s="4">
        <f t="shared" si="32"/>
        <v>12.556136189338135</v>
      </c>
      <c r="J91" s="4">
        <f t="shared" si="32"/>
        <v>11.300522570404322</v>
      </c>
      <c r="K91" s="4">
        <f t="shared" si="32"/>
        <v>10.273202336731199</v>
      </c>
      <c r="L91" s="4">
        <f t="shared" si="32"/>
        <v>9.417102142003602</v>
      </c>
      <c r="M91" s="4">
        <f t="shared" si="32"/>
        <v>8.692709669541786</v>
      </c>
      <c r="N91" s="4">
        <f t="shared" si="32"/>
        <v>8.071801836003086</v>
      </c>
      <c r="O91" s="4">
        <f t="shared" si="33"/>
        <v>7.533681713602881</v>
      </c>
      <c r="P91" s="4">
        <f t="shared" si="33"/>
        <v>7.062826606502701</v>
      </c>
      <c r="Q91" s="4">
        <f t="shared" si="33"/>
        <v>6.647366217884895</v>
      </c>
      <c r="R91" s="4">
        <f t="shared" si="33"/>
        <v>6.2780680946690675</v>
      </c>
      <c r="S91" s="4">
        <f t="shared" si="33"/>
        <v>5.947643458107538</v>
      </c>
      <c r="T91" s="4">
        <f t="shared" si="33"/>
        <v>5.650261285202161</v>
      </c>
      <c r="U91" s="4">
        <f t="shared" si="33"/>
        <v>5.381201224002058</v>
      </c>
      <c r="V91" s="4">
        <f t="shared" si="33"/>
        <v>5.136601168365599</v>
      </c>
      <c r="W91" s="4">
        <f t="shared" si="33"/>
        <v>4.913270682784487</v>
      </c>
      <c r="X91" s="4">
        <f t="shared" si="33"/>
        <v>4.708551071001801</v>
      </c>
      <c r="Y91" s="4">
        <f t="shared" si="34"/>
        <v>4.520209028161729</v>
      </c>
      <c r="Z91" s="4">
        <f t="shared" si="34"/>
        <v>4.346354834770893</v>
      </c>
      <c r="AA91" s="4">
        <f t="shared" si="34"/>
        <v>4.185378729779378</v>
      </c>
      <c r="AB91" s="4">
        <f t="shared" si="34"/>
        <v>4.035900918001543</v>
      </c>
      <c r="AC91" s="4">
        <f t="shared" si="34"/>
        <v>3.896731920829076</v>
      </c>
      <c r="AD91" s="4">
        <f t="shared" si="34"/>
        <v>3.7668408568014407</v>
      </c>
    </row>
    <row r="92" spans="1:30" ht="12.75">
      <c r="A92" s="9"/>
      <c r="B92" s="20">
        <v>95</v>
      </c>
      <c r="C92" s="33">
        <f t="shared" si="31"/>
        <v>0.46233105022267323</v>
      </c>
      <c r="D92" s="25">
        <f t="shared" si="27"/>
        <v>1749.923025092818</v>
      </c>
      <c r="E92" s="4">
        <f t="shared" si="32"/>
        <v>23.220366524622452</v>
      </c>
      <c r="F92" s="4">
        <f t="shared" si="32"/>
        <v>19.350305437185376</v>
      </c>
      <c r="G92" s="4">
        <f t="shared" si="32"/>
        <v>16.58597608901604</v>
      </c>
      <c r="H92" s="4">
        <f t="shared" si="32"/>
        <v>14.512729077889032</v>
      </c>
      <c r="I92" s="4">
        <f t="shared" si="32"/>
        <v>12.900203624790253</v>
      </c>
      <c r="J92" s="4">
        <f t="shared" si="32"/>
        <v>11.610183262311226</v>
      </c>
      <c r="K92" s="4">
        <f t="shared" si="32"/>
        <v>10.55471205664657</v>
      </c>
      <c r="L92" s="4">
        <f t="shared" si="32"/>
        <v>9.675152718592688</v>
      </c>
      <c r="M92" s="4">
        <f t="shared" si="32"/>
        <v>8.930910201777866</v>
      </c>
      <c r="N92" s="4">
        <f t="shared" si="32"/>
        <v>8.29298804450802</v>
      </c>
      <c r="O92" s="4">
        <f t="shared" si="33"/>
        <v>7.740122174874151</v>
      </c>
      <c r="P92" s="4">
        <f t="shared" si="33"/>
        <v>7.256364538944516</v>
      </c>
      <c r="Q92" s="4">
        <f t="shared" si="33"/>
        <v>6.829519566065427</v>
      </c>
      <c r="R92" s="4">
        <f t="shared" si="33"/>
        <v>6.450101812395126</v>
      </c>
      <c r="S92" s="4">
        <f t="shared" si="33"/>
        <v>6.110622769637487</v>
      </c>
      <c r="T92" s="4">
        <f t="shared" si="33"/>
        <v>5.805091631155613</v>
      </c>
      <c r="U92" s="4">
        <f t="shared" si="33"/>
        <v>5.52865869633868</v>
      </c>
      <c r="V92" s="4">
        <f t="shared" si="33"/>
        <v>5.277356028323285</v>
      </c>
      <c r="W92" s="4">
        <f t="shared" si="33"/>
        <v>5.047905766222272</v>
      </c>
      <c r="X92" s="4">
        <f t="shared" si="33"/>
        <v>4.837576359296344</v>
      </c>
      <c r="Y92" s="4">
        <f t="shared" si="34"/>
        <v>4.64407330492449</v>
      </c>
      <c r="Z92" s="4">
        <f t="shared" si="34"/>
        <v>4.465455100888933</v>
      </c>
      <c r="AA92" s="4">
        <f t="shared" si="34"/>
        <v>4.300067874930084</v>
      </c>
      <c r="AB92" s="4">
        <f t="shared" si="34"/>
        <v>4.14649402225401</v>
      </c>
      <c r="AC92" s="4">
        <f t="shared" si="34"/>
        <v>4.003511469762492</v>
      </c>
      <c r="AD92" s="4">
        <f t="shared" si="34"/>
        <v>3.8700610874370756</v>
      </c>
    </row>
    <row r="93" spans="1:30" ht="12.75">
      <c r="A93" s="18"/>
      <c r="B93" s="22">
        <v>100</v>
      </c>
      <c r="C93" s="35">
        <f t="shared" si="31"/>
        <v>0.4743416490252569</v>
      </c>
      <c r="D93" s="27">
        <f t="shared" si="27"/>
        <v>1795.3831415605973</v>
      </c>
      <c r="E93" s="17">
        <f t="shared" si="32"/>
        <v>23.82359338174542</v>
      </c>
      <c r="F93" s="17">
        <f t="shared" si="32"/>
        <v>19.852994484787853</v>
      </c>
      <c r="G93" s="17">
        <f t="shared" si="32"/>
        <v>17.016852415532448</v>
      </c>
      <c r="H93" s="17">
        <f t="shared" si="32"/>
        <v>14.88974586359089</v>
      </c>
      <c r="I93" s="17">
        <f t="shared" si="32"/>
        <v>13.235329656525238</v>
      </c>
      <c r="J93" s="17">
        <f t="shared" si="32"/>
        <v>11.91179669087271</v>
      </c>
      <c r="K93" s="17">
        <f t="shared" si="32"/>
        <v>10.828906082611557</v>
      </c>
      <c r="L93" s="17">
        <f t="shared" si="32"/>
        <v>9.926497242393927</v>
      </c>
      <c r="M93" s="17">
        <f t="shared" si="32"/>
        <v>9.162920531440546</v>
      </c>
      <c r="N93" s="17">
        <f t="shared" si="32"/>
        <v>8.508426207766224</v>
      </c>
      <c r="O93" s="17">
        <f t="shared" si="33"/>
        <v>7.9411977939151415</v>
      </c>
      <c r="P93" s="17">
        <f t="shared" si="33"/>
        <v>7.444872931795445</v>
      </c>
      <c r="Q93" s="17">
        <f t="shared" si="33"/>
        <v>7.006939229925125</v>
      </c>
      <c r="R93" s="17">
        <f t="shared" si="33"/>
        <v>6.617664828262619</v>
      </c>
      <c r="S93" s="17">
        <f t="shared" si="33"/>
        <v>6.269366679406691</v>
      </c>
      <c r="T93" s="17">
        <f t="shared" si="33"/>
        <v>5.955898345436355</v>
      </c>
      <c r="U93" s="17">
        <f t="shared" si="33"/>
        <v>5.672284138510816</v>
      </c>
      <c r="V93" s="17">
        <f t="shared" si="33"/>
        <v>5.414453041305778</v>
      </c>
      <c r="W93" s="17">
        <f t="shared" si="33"/>
        <v>5.179042039509874</v>
      </c>
      <c r="X93" s="17">
        <f t="shared" si="33"/>
        <v>4.963248621196963</v>
      </c>
      <c r="Y93" s="17">
        <f t="shared" si="34"/>
        <v>4.7647186763490845</v>
      </c>
      <c r="Z93" s="17">
        <f t="shared" si="34"/>
        <v>4.581460265720273</v>
      </c>
      <c r="AA93" s="17">
        <f t="shared" si="34"/>
        <v>4.411776552175078</v>
      </c>
      <c r="AB93" s="17">
        <f t="shared" si="34"/>
        <v>4.254213103883112</v>
      </c>
      <c r="AC93" s="17">
        <f t="shared" si="34"/>
        <v>4.107516100300935</v>
      </c>
      <c r="AD93" s="17">
        <f t="shared" si="34"/>
        <v>3.9705988969575707</v>
      </c>
    </row>
    <row r="94" spans="1:30" ht="12.75">
      <c r="A94" s="9">
        <v>8004</v>
      </c>
      <c r="B94" s="20">
        <v>15</v>
      </c>
      <c r="C94" s="33">
        <f>(B94/40*C$99^2)^0.5</f>
        <v>0.24494897427831783</v>
      </c>
      <c r="D94" s="25">
        <f t="shared" si="27"/>
        <v>927.131867643433</v>
      </c>
      <c r="E94" s="4">
        <f aca="true" t="shared" si="35" ref="E94:N103">$D94*1.2/E$3/4.54/2.47*0.62</f>
        <v>12.302450721908972</v>
      </c>
      <c r="F94" s="4">
        <f t="shared" si="35"/>
        <v>10.252042268257474</v>
      </c>
      <c r="G94" s="4">
        <f t="shared" si="35"/>
        <v>8.787464801363551</v>
      </c>
      <c r="H94" s="4">
        <f t="shared" si="35"/>
        <v>7.689031701193106</v>
      </c>
      <c r="I94" s="4">
        <f t="shared" si="35"/>
        <v>6.834694845504984</v>
      </c>
      <c r="J94" s="4">
        <f t="shared" si="35"/>
        <v>6.151225360954486</v>
      </c>
      <c r="K94" s="4">
        <f t="shared" si="35"/>
        <v>5.5920230554131685</v>
      </c>
      <c r="L94" s="4">
        <f t="shared" si="35"/>
        <v>5.126021134128737</v>
      </c>
      <c r="M94" s="4">
        <f t="shared" si="35"/>
        <v>4.731711816118835</v>
      </c>
      <c r="N94" s="4">
        <f t="shared" si="35"/>
        <v>4.393732400681776</v>
      </c>
      <c r="O94" s="4">
        <f aca="true" t="shared" si="36" ref="O94:X103">$D94*1.2/O$3/4.54/2.47*0.62</f>
        <v>4.100816907302991</v>
      </c>
      <c r="P94" s="4">
        <f t="shared" si="36"/>
        <v>3.844515850596553</v>
      </c>
      <c r="Q94" s="4">
        <f t="shared" si="36"/>
        <v>3.618367859384991</v>
      </c>
      <c r="R94" s="4">
        <f t="shared" si="36"/>
        <v>3.417347422752492</v>
      </c>
      <c r="S94" s="4">
        <f t="shared" si="36"/>
        <v>3.237487032081308</v>
      </c>
      <c r="T94" s="4">
        <f t="shared" si="36"/>
        <v>3.075612680477243</v>
      </c>
      <c r="U94" s="4">
        <f t="shared" si="36"/>
        <v>2.9291549337878497</v>
      </c>
      <c r="V94" s="4">
        <f t="shared" si="36"/>
        <v>2.7960115277065842</v>
      </c>
      <c r="W94" s="4">
        <f t="shared" si="36"/>
        <v>2.6744458091106456</v>
      </c>
      <c r="X94" s="4">
        <f t="shared" si="36"/>
        <v>2.5630105670643686</v>
      </c>
      <c r="Y94" s="4">
        <f aca="true" t="shared" si="37" ref="Y94:AD103">$D94*1.2/Y$3/4.54/2.47*0.62</f>
        <v>2.460490144381794</v>
      </c>
      <c r="Z94" s="4">
        <f t="shared" si="37"/>
        <v>2.3658559080594177</v>
      </c>
      <c r="AA94" s="4">
        <f t="shared" si="37"/>
        <v>2.278231615168328</v>
      </c>
      <c r="AB94" s="4">
        <f t="shared" si="37"/>
        <v>2.196866200340888</v>
      </c>
      <c r="AC94" s="4">
        <f t="shared" si="37"/>
        <v>2.1211121934325816</v>
      </c>
      <c r="AD94" s="4">
        <f t="shared" si="37"/>
        <v>2.0504084536514955</v>
      </c>
    </row>
    <row r="95" spans="1:30" ht="12.75">
      <c r="A95" s="9"/>
      <c r="B95" s="20">
        <v>20</v>
      </c>
      <c r="C95" s="33">
        <f>(B95/40*C$99^2)^0.5</f>
        <v>0.28284271247461906</v>
      </c>
      <c r="D95" s="25">
        <f t="shared" si="27"/>
        <v>1070.5596667164332</v>
      </c>
      <c r="E95" s="4">
        <f t="shared" si="35"/>
        <v>14.2056464719725</v>
      </c>
      <c r="F95" s="4">
        <f t="shared" si="35"/>
        <v>11.838038726643752</v>
      </c>
      <c r="G95" s="4">
        <f t="shared" si="35"/>
        <v>10.146890337123216</v>
      </c>
      <c r="H95" s="4">
        <f t="shared" si="35"/>
        <v>8.878529044982814</v>
      </c>
      <c r="I95" s="4">
        <f t="shared" si="35"/>
        <v>7.892025817762502</v>
      </c>
      <c r="J95" s="4">
        <f t="shared" si="35"/>
        <v>7.10282323598625</v>
      </c>
      <c r="K95" s="4">
        <f t="shared" si="35"/>
        <v>6.457112032714773</v>
      </c>
      <c r="L95" s="4">
        <f t="shared" si="35"/>
        <v>5.919019363321876</v>
      </c>
      <c r="M95" s="4">
        <f t="shared" si="35"/>
        <v>5.463710181527884</v>
      </c>
      <c r="N95" s="4">
        <f t="shared" si="35"/>
        <v>5.073445168561608</v>
      </c>
      <c r="O95" s="4">
        <f t="shared" si="36"/>
        <v>4.7352154906575015</v>
      </c>
      <c r="P95" s="4">
        <f t="shared" si="36"/>
        <v>4.439264522491407</v>
      </c>
      <c r="Q95" s="4">
        <f t="shared" si="36"/>
        <v>4.17813131528603</v>
      </c>
      <c r="R95" s="4">
        <f t="shared" si="36"/>
        <v>3.946012908881251</v>
      </c>
      <c r="S95" s="4">
        <f t="shared" si="36"/>
        <v>3.7383280189401322</v>
      </c>
      <c r="T95" s="4">
        <f t="shared" si="36"/>
        <v>3.551411617993125</v>
      </c>
      <c r="U95" s="4">
        <f t="shared" si="36"/>
        <v>3.382296779041072</v>
      </c>
      <c r="V95" s="4">
        <f t="shared" si="36"/>
        <v>3.2285560163573863</v>
      </c>
      <c r="W95" s="4">
        <f t="shared" si="36"/>
        <v>3.0881840156461964</v>
      </c>
      <c r="X95" s="4">
        <f t="shared" si="36"/>
        <v>2.959509681660938</v>
      </c>
      <c r="Y95" s="4">
        <f t="shared" si="37"/>
        <v>2.8411292943945003</v>
      </c>
      <c r="Z95" s="4">
        <f t="shared" si="37"/>
        <v>2.731855090763942</v>
      </c>
      <c r="AA95" s="4">
        <f t="shared" si="37"/>
        <v>2.6306752725875007</v>
      </c>
      <c r="AB95" s="4">
        <f t="shared" si="37"/>
        <v>2.536722584280804</v>
      </c>
      <c r="AC95" s="4">
        <f t="shared" si="37"/>
        <v>2.4492493917193965</v>
      </c>
      <c r="AD95" s="4">
        <f t="shared" si="37"/>
        <v>2.3676077453287507</v>
      </c>
    </row>
    <row r="96" spans="1:30" ht="12.75">
      <c r="A96" s="9"/>
      <c r="B96" s="20">
        <v>25</v>
      </c>
      <c r="C96" s="33">
        <f>(B96/40*C$99^2)^0.5</f>
        <v>0.31622776601683794</v>
      </c>
      <c r="D96" s="25">
        <f t="shared" si="27"/>
        <v>1196.9220943737316</v>
      </c>
      <c r="E96" s="4">
        <f t="shared" si="35"/>
        <v>15.882395587830283</v>
      </c>
      <c r="F96" s="4">
        <f t="shared" si="35"/>
        <v>13.235329656525238</v>
      </c>
      <c r="G96" s="4">
        <f t="shared" si="35"/>
        <v>11.344568277021631</v>
      </c>
      <c r="H96" s="4">
        <f t="shared" si="35"/>
        <v>9.926497242393927</v>
      </c>
      <c r="I96" s="4">
        <f t="shared" si="35"/>
        <v>8.823553104350157</v>
      </c>
      <c r="J96" s="4">
        <f t="shared" si="35"/>
        <v>7.9411977939151415</v>
      </c>
      <c r="K96" s="4">
        <f t="shared" si="35"/>
        <v>7.2192707217410375</v>
      </c>
      <c r="L96" s="4">
        <f t="shared" si="35"/>
        <v>6.617664828262619</v>
      </c>
      <c r="M96" s="4">
        <f t="shared" si="35"/>
        <v>6.108613687627032</v>
      </c>
      <c r="N96" s="4">
        <f t="shared" si="35"/>
        <v>5.672284138510816</v>
      </c>
      <c r="O96" s="4">
        <f t="shared" si="36"/>
        <v>5.294131862610095</v>
      </c>
      <c r="P96" s="4">
        <f t="shared" si="36"/>
        <v>4.963248621196963</v>
      </c>
      <c r="Q96" s="4">
        <f t="shared" si="36"/>
        <v>4.671292819950084</v>
      </c>
      <c r="R96" s="4">
        <f t="shared" si="36"/>
        <v>4.411776552175079</v>
      </c>
      <c r="S96" s="4">
        <f t="shared" si="36"/>
        <v>4.179577786271127</v>
      </c>
      <c r="T96" s="4">
        <f t="shared" si="36"/>
        <v>3.9705988969575707</v>
      </c>
      <c r="U96" s="4">
        <f t="shared" si="36"/>
        <v>3.7815227590072107</v>
      </c>
      <c r="V96" s="4">
        <f t="shared" si="36"/>
        <v>3.6096353608705187</v>
      </c>
      <c r="W96" s="4">
        <f t="shared" si="36"/>
        <v>3.4526946930065834</v>
      </c>
      <c r="X96" s="4">
        <f t="shared" si="36"/>
        <v>3.3088324141313095</v>
      </c>
      <c r="Y96" s="4">
        <f t="shared" si="37"/>
        <v>3.176479117566056</v>
      </c>
      <c r="Z96" s="4">
        <f t="shared" si="37"/>
        <v>3.054306843813516</v>
      </c>
      <c r="AA96" s="4">
        <f t="shared" si="37"/>
        <v>2.941184368116719</v>
      </c>
      <c r="AB96" s="4">
        <f t="shared" si="37"/>
        <v>2.836142069255408</v>
      </c>
      <c r="AC96" s="4">
        <f t="shared" si="37"/>
        <v>2.73834406686729</v>
      </c>
      <c r="AD96" s="4">
        <f t="shared" si="37"/>
        <v>2.6470659313050473</v>
      </c>
    </row>
    <row r="97" spans="1:30" ht="12.75">
      <c r="A97" s="9"/>
      <c r="B97" s="20">
        <v>30</v>
      </c>
      <c r="C97" s="33">
        <f>(B97/40*C$99^2)^0.5</f>
        <v>0.3464101615137755</v>
      </c>
      <c r="D97" s="25">
        <f t="shared" si="27"/>
        <v>1311.1624613296403</v>
      </c>
      <c r="E97" s="4">
        <f t="shared" si="35"/>
        <v>17.39829266135034</v>
      </c>
      <c r="F97" s="4">
        <f t="shared" si="35"/>
        <v>14.498577217791949</v>
      </c>
      <c r="G97" s="4">
        <f t="shared" si="35"/>
        <v>12.42735190096453</v>
      </c>
      <c r="H97" s="4">
        <f t="shared" si="35"/>
        <v>10.873932913343962</v>
      </c>
      <c r="I97" s="4">
        <f t="shared" si="35"/>
        <v>9.665718145194633</v>
      </c>
      <c r="J97" s="4">
        <f t="shared" si="35"/>
        <v>8.69914633067517</v>
      </c>
      <c r="K97" s="4">
        <f t="shared" si="35"/>
        <v>7.908314846068336</v>
      </c>
      <c r="L97" s="4">
        <f t="shared" si="35"/>
        <v>7.2492886088959745</v>
      </c>
      <c r="M97" s="4">
        <f t="shared" si="35"/>
        <v>6.691651023596284</v>
      </c>
      <c r="N97" s="4">
        <f t="shared" si="35"/>
        <v>6.213675950482265</v>
      </c>
      <c r="O97" s="4">
        <f t="shared" si="36"/>
        <v>5.79943088711678</v>
      </c>
      <c r="P97" s="4">
        <f t="shared" si="36"/>
        <v>5.436966456671981</v>
      </c>
      <c r="Q97" s="4">
        <f t="shared" si="36"/>
        <v>5.117144900397159</v>
      </c>
      <c r="R97" s="4">
        <f t="shared" si="36"/>
        <v>4.832859072597317</v>
      </c>
      <c r="S97" s="4">
        <f t="shared" si="36"/>
        <v>4.578498068776406</v>
      </c>
      <c r="T97" s="4">
        <f t="shared" si="36"/>
        <v>4.349573165337585</v>
      </c>
      <c r="U97" s="4">
        <f t="shared" si="36"/>
        <v>4.1424506336548435</v>
      </c>
      <c r="V97" s="4">
        <f t="shared" si="36"/>
        <v>3.954157423034168</v>
      </c>
      <c r="W97" s="4">
        <f t="shared" si="36"/>
        <v>3.7822375350761614</v>
      </c>
      <c r="X97" s="4">
        <f t="shared" si="36"/>
        <v>3.6246443044479872</v>
      </c>
      <c r="Y97" s="4">
        <f t="shared" si="37"/>
        <v>3.479658532270068</v>
      </c>
      <c r="Z97" s="4">
        <f t="shared" si="37"/>
        <v>3.345825511798142</v>
      </c>
      <c r="AA97" s="4">
        <f t="shared" si="37"/>
        <v>3.2219060483982114</v>
      </c>
      <c r="AB97" s="4">
        <f t="shared" si="37"/>
        <v>3.1068379752411324</v>
      </c>
      <c r="AC97" s="4">
        <f t="shared" si="37"/>
        <v>2.9997056312673</v>
      </c>
      <c r="AD97" s="4">
        <f t="shared" si="37"/>
        <v>2.89971544355839</v>
      </c>
    </row>
    <row r="98" spans="1:30" ht="12.75">
      <c r="A98" s="9"/>
      <c r="B98" s="20">
        <v>35</v>
      </c>
      <c r="C98" s="33">
        <f>(B98/40*C$99^2)^0.5</f>
        <v>0.37416573867739417</v>
      </c>
      <c r="D98" s="25">
        <f t="shared" si="27"/>
        <v>1416.2173208939369</v>
      </c>
      <c r="E98" s="4">
        <f t="shared" si="35"/>
        <v>18.792303888870656</v>
      </c>
      <c r="F98" s="4">
        <f t="shared" si="35"/>
        <v>15.660253240725547</v>
      </c>
      <c r="G98" s="4">
        <f t="shared" si="35"/>
        <v>13.423074206336183</v>
      </c>
      <c r="H98" s="4">
        <f t="shared" si="35"/>
        <v>11.74518993054416</v>
      </c>
      <c r="I98" s="4">
        <f t="shared" si="35"/>
        <v>10.440168827150364</v>
      </c>
      <c r="J98" s="4">
        <f t="shared" si="35"/>
        <v>9.396151944435328</v>
      </c>
      <c r="K98" s="4">
        <f t="shared" si="35"/>
        <v>8.541956313123027</v>
      </c>
      <c r="L98" s="4">
        <f t="shared" si="35"/>
        <v>7.8301266203627735</v>
      </c>
      <c r="M98" s="4">
        <f t="shared" si="35"/>
        <v>7.227809188027176</v>
      </c>
      <c r="N98" s="4">
        <f t="shared" si="35"/>
        <v>6.711537103168092</v>
      </c>
      <c r="O98" s="4">
        <f t="shared" si="36"/>
        <v>6.264101296290218</v>
      </c>
      <c r="P98" s="4">
        <f t="shared" si="36"/>
        <v>5.87259496527208</v>
      </c>
      <c r="Q98" s="4">
        <f t="shared" si="36"/>
        <v>5.527148202609016</v>
      </c>
      <c r="R98" s="4">
        <f t="shared" si="36"/>
        <v>5.220084413575182</v>
      </c>
      <c r="S98" s="4">
        <f t="shared" si="36"/>
        <v>4.945343128650173</v>
      </c>
      <c r="T98" s="4">
        <f t="shared" si="36"/>
        <v>4.698075972217664</v>
      </c>
      <c r="U98" s="4">
        <f t="shared" si="36"/>
        <v>4.474358068778727</v>
      </c>
      <c r="V98" s="4">
        <f t="shared" si="36"/>
        <v>4.2709781565615135</v>
      </c>
      <c r="W98" s="4">
        <f t="shared" si="36"/>
        <v>4.085283454102316</v>
      </c>
      <c r="X98" s="4">
        <f t="shared" si="36"/>
        <v>3.9150633101813868</v>
      </c>
      <c r="Y98" s="4">
        <f t="shared" si="37"/>
        <v>3.7584607777741317</v>
      </c>
      <c r="Z98" s="4">
        <f t="shared" si="37"/>
        <v>3.613904594013588</v>
      </c>
      <c r="AA98" s="4">
        <f t="shared" si="37"/>
        <v>3.4800562757167883</v>
      </c>
      <c r="AB98" s="4">
        <f t="shared" si="37"/>
        <v>3.355768551584046</v>
      </c>
      <c r="AC98" s="4">
        <f t="shared" si="37"/>
        <v>3.240052394632872</v>
      </c>
      <c r="AD98" s="4">
        <f t="shared" si="37"/>
        <v>3.132050648145109</v>
      </c>
    </row>
    <row r="99" spans="1:30" ht="12.75">
      <c r="A99" s="9"/>
      <c r="B99" s="21">
        <f>40*C99^2/C$99^2</f>
        <v>40</v>
      </c>
      <c r="C99" s="34">
        <v>0.4</v>
      </c>
      <c r="D99" s="26">
        <f t="shared" si="27"/>
        <v>1514</v>
      </c>
      <c r="E99" s="12">
        <f t="shared" si="35"/>
        <v>20.089817902941018</v>
      </c>
      <c r="F99" s="12">
        <f t="shared" si="35"/>
        <v>16.741514919117513</v>
      </c>
      <c r="G99" s="12">
        <f t="shared" si="35"/>
        <v>14.349869930672156</v>
      </c>
      <c r="H99" s="12">
        <f t="shared" si="35"/>
        <v>12.556136189338135</v>
      </c>
      <c r="I99" s="12">
        <f t="shared" si="35"/>
        <v>11.161009946078343</v>
      </c>
      <c r="J99" s="12">
        <f t="shared" si="35"/>
        <v>10.044908951470509</v>
      </c>
      <c r="K99" s="12">
        <f t="shared" si="35"/>
        <v>9.131735410427734</v>
      </c>
      <c r="L99" s="12">
        <f t="shared" si="35"/>
        <v>8.370757459558757</v>
      </c>
      <c r="M99" s="12">
        <f t="shared" si="35"/>
        <v>7.726853039592699</v>
      </c>
      <c r="N99" s="12">
        <f t="shared" si="35"/>
        <v>7.174934965336078</v>
      </c>
      <c r="O99" s="12">
        <f t="shared" si="36"/>
        <v>6.696605967647005</v>
      </c>
      <c r="P99" s="12">
        <f t="shared" si="36"/>
        <v>6.2780680946690675</v>
      </c>
      <c r="Q99" s="12">
        <f t="shared" si="36"/>
        <v>5.90876997145324</v>
      </c>
      <c r="R99" s="12">
        <f t="shared" si="36"/>
        <v>5.580504973039171</v>
      </c>
      <c r="S99" s="12">
        <f t="shared" si="36"/>
        <v>5.286794184984479</v>
      </c>
      <c r="T99" s="12">
        <f t="shared" si="36"/>
        <v>5.0224544757352545</v>
      </c>
      <c r="U99" s="12">
        <f t="shared" si="36"/>
        <v>4.7832899768907176</v>
      </c>
      <c r="V99" s="12">
        <f t="shared" si="36"/>
        <v>4.565867705213867</v>
      </c>
      <c r="W99" s="12">
        <f t="shared" si="36"/>
        <v>4.367351718030656</v>
      </c>
      <c r="X99" s="12">
        <f t="shared" si="36"/>
        <v>4.185378729779378</v>
      </c>
      <c r="Y99" s="12">
        <f t="shared" si="37"/>
        <v>4.017963580588203</v>
      </c>
      <c r="Z99" s="12">
        <f t="shared" si="37"/>
        <v>3.8634265197963495</v>
      </c>
      <c r="AA99" s="12">
        <f t="shared" si="37"/>
        <v>3.720336648692781</v>
      </c>
      <c r="AB99" s="12">
        <f t="shared" si="37"/>
        <v>3.587467482668039</v>
      </c>
      <c r="AC99" s="12">
        <f t="shared" si="37"/>
        <v>3.4637617074036235</v>
      </c>
      <c r="AD99" s="12">
        <f t="shared" si="37"/>
        <v>3.3483029838235026</v>
      </c>
    </row>
    <row r="100" spans="1:30" ht="12.75">
      <c r="A100" s="9"/>
      <c r="B100" s="20">
        <v>45</v>
      </c>
      <c r="C100" s="33">
        <f aca="true" t="shared" si="38" ref="C100:C111">(B100/40*C$99^2)^0.5</f>
        <v>0.42426406871192857</v>
      </c>
      <c r="D100" s="25">
        <f aca="true" t="shared" si="39" ref="D100:D131">C100*3785</f>
        <v>1605.8395000746495</v>
      </c>
      <c r="E100" s="4">
        <f t="shared" si="35"/>
        <v>21.308469707958746</v>
      </c>
      <c r="F100" s="4">
        <f t="shared" si="35"/>
        <v>17.757058089965625</v>
      </c>
      <c r="G100" s="4">
        <f t="shared" si="35"/>
        <v>15.220335505684817</v>
      </c>
      <c r="H100" s="4">
        <f t="shared" si="35"/>
        <v>13.317793567474219</v>
      </c>
      <c r="I100" s="4">
        <f t="shared" si="35"/>
        <v>11.83803872664375</v>
      </c>
      <c r="J100" s="4">
        <f t="shared" si="35"/>
        <v>10.654234853979373</v>
      </c>
      <c r="K100" s="4">
        <f t="shared" si="35"/>
        <v>9.685668049072158</v>
      </c>
      <c r="L100" s="4">
        <f t="shared" si="35"/>
        <v>8.878529044982812</v>
      </c>
      <c r="M100" s="4">
        <f t="shared" si="35"/>
        <v>8.195565272291828</v>
      </c>
      <c r="N100" s="4">
        <f t="shared" si="35"/>
        <v>7.6101677528424085</v>
      </c>
      <c r="O100" s="4">
        <f t="shared" si="36"/>
        <v>7.102823235986249</v>
      </c>
      <c r="P100" s="4">
        <f t="shared" si="36"/>
        <v>6.658896783737109</v>
      </c>
      <c r="Q100" s="4">
        <f t="shared" si="36"/>
        <v>6.267196972929043</v>
      </c>
      <c r="R100" s="4">
        <f t="shared" si="36"/>
        <v>5.919019363321875</v>
      </c>
      <c r="S100" s="4">
        <f t="shared" si="36"/>
        <v>5.6074920284101974</v>
      </c>
      <c r="T100" s="4">
        <f t="shared" si="36"/>
        <v>5.327117426989687</v>
      </c>
      <c r="U100" s="4">
        <f t="shared" si="36"/>
        <v>5.073445168561607</v>
      </c>
      <c r="V100" s="4">
        <f t="shared" si="36"/>
        <v>4.842834024536079</v>
      </c>
      <c r="W100" s="4">
        <f t="shared" si="36"/>
        <v>4.632276023469292</v>
      </c>
      <c r="X100" s="4">
        <f t="shared" si="36"/>
        <v>4.439264522491406</v>
      </c>
      <c r="Y100" s="4">
        <f t="shared" si="37"/>
        <v>4.26169394159175</v>
      </c>
      <c r="Z100" s="4">
        <f t="shared" si="37"/>
        <v>4.097782636145914</v>
      </c>
      <c r="AA100" s="4">
        <f t="shared" si="37"/>
        <v>3.9460129088812494</v>
      </c>
      <c r="AB100" s="4">
        <f t="shared" si="37"/>
        <v>3.8050838764212043</v>
      </c>
      <c r="AC100" s="4">
        <f t="shared" si="37"/>
        <v>3.6738740875790943</v>
      </c>
      <c r="AD100" s="4">
        <f t="shared" si="37"/>
        <v>3.5514116179931245</v>
      </c>
    </row>
    <row r="101" spans="1:30" ht="12.75">
      <c r="A101" s="9"/>
      <c r="B101" s="20">
        <v>50</v>
      </c>
      <c r="C101" s="33">
        <f t="shared" si="38"/>
        <v>0.447213595499958</v>
      </c>
      <c r="D101" s="25">
        <f t="shared" si="39"/>
        <v>1692.703458967341</v>
      </c>
      <c r="E101" s="4">
        <f t="shared" si="35"/>
        <v>22.461099243284195</v>
      </c>
      <c r="F101" s="4">
        <f t="shared" si="35"/>
        <v>18.717582702736827</v>
      </c>
      <c r="G101" s="4">
        <f t="shared" si="35"/>
        <v>16.04364231663157</v>
      </c>
      <c r="H101" s="4">
        <f t="shared" si="35"/>
        <v>14.038187027052622</v>
      </c>
      <c r="I101" s="4">
        <f t="shared" si="35"/>
        <v>12.478388468491218</v>
      </c>
      <c r="J101" s="4">
        <f t="shared" si="35"/>
        <v>11.230549621642098</v>
      </c>
      <c r="K101" s="4">
        <f t="shared" si="35"/>
        <v>10.20959056512918</v>
      </c>
      <c r="L101" s="4">
        <f t="shared" si="35"/>
        <v>9.358791351368414</v>
      </c>
      <c r="M101" s="4">
        <f t="shared" si="35"/>
        <v>8.638884324340074</v>
      </c>
      <c r="N101" s="4">
        <f t="shared" si="35"/>
        <v>8.021821158315785</v>
      </c>
      <c r="O101" s="4">
        <f t="shared" si="36"/>
        <v>7.48703308109473</v>
      </c>
      <c r="P101" s="4">
        <f t="shared" si="36"/>
        <v>7.019093513526311</v>
      </c>
      <c r="Q101" s="4">
        <f t="shared" si="36"/>
        <v>6.6062056597894685</v>
      </c>
      <c r="R101" s="4">
        <f t="shared" si="36"/>
        <v>6.239194234245609</v>
      </c>
      <c r="S101" s="4">
        <f t="shared" si="36"/>
        <v>5.910815590337946</v>
      </c>
      <c r="T101" s="4">
        <f t="shared" si="36"/>
        <v>5.615274810821049</v>
      </c>
      <c r="U101" s="4">
        <f t="shared" si="36"/>
        <v>5.347880772210522</v>
      </c>
      <c r="V101" s="4">
        <f t="shared" si="36"/>
        <v>5.10479528256459</v>
      </c>
      <c r="W101" s="4">
        <f t="shared" si="36"/>
        <v>4.882847661583521</v>
      </c>
      <c r="X101" s="4">
        <f t="shared" si="36"/>
        <v>4.679395675684207</v>
      </c>
      <c r="Y101" s="4">
        <f t="shared" si="37"/>
        <v>4.492219848656839</v>
      </c>
      <c r="Z101" s="4">
        <f t="shared" si="37"/>
        <v>4.319442162170037</v>
      </c>
      <c r="AA101" s="4">
        <f t="shared" si="37"/>
        <v>4.159462822830406</v>
      </c>
      <c r="AB101" s="4">
        <f t="shared" si="37"/>
        <v>4.010910579157892</v>
      </c>
      <c r="AC101" s="4">
        <f t="shared" si="37"/>
        <v>3.8726033178076205</v>
      </c>
      <c r="AD101" s="4">
        <f t="shared" si="37"/>
        <v>3.743516540547365</v>
      </c>
    </row>
    <row r="102" spans="1:30" ht="12.75">
      <c r="A102" s="9"/>
      <c r="B102" s="20">
        <v>55</v>
      </c>
      <c r="C102" s="33">
        <f t="shared" si="38"/>
        <v>0.469041575982343</v>
      </c>
      <c r="D102" s="25">
        <f t="shared" si="39"/>
        <v>1775.3223650931682</v>
      </c>
      <c r="E102" s="4">
        <f t="shared" si="35"/>
        <v>23.55739962598436</v>
      </c>
      <c r="F102" s="4">
        <f t="shared" si="35"/>
        <v>19.631166354986963</v>
      </c>
      <c r="G102" s="4">
        <f t="shared" si="35"/>
        <v>16.826714018560256</v>
      </c>
      <c r="H102" s="4">
        <f t="shared" si="35"/>
        <v>14.723374766240225</v>
      </c>
      <c r="I102" s="4">
        <f t="shared" si="35"/>
        <v>13.087444236657978</v>
      </c>
      <c r="J102" s="4">
        <f t="shared" si="35"/>
        <v>11.77869981299218</v>
      </c>
      <c r="K102" s="4">
        <f t="shared" si="35"/>
        <v>10.707908920901982</v>
      </c>
      <c r="L102" s="4">
        <f t="shared" si="35"/>
        <v>9.815583177493481</v>
      </c>
      <c r="M102" s="4">
        <f t="shared" si="35"/>
        <v>9.060538317686293</v>
      </c>
      <c r="N102" s="4">
        <f t="shared" si="35"/>
        <v>8.413357009280128</v>
      </c>
      <c r="O102" s="4">
        <f t="shared" si="36"/>
        <v>7.852466541994786</v>
      </c>
      <c r="P102" s="4">
        <f t="shared" si="36"/>
        <v>7.361687383120112</v>
      </c>
      <c r="Q102" s="4">
        <f t="shared" si="36"/>
        <v>6.928646948818929</v>
      </c>
      <c r="R102" s="4">
        <f t="shared" si="36"/>
        <v>6.543722118328989</v>
      </c>
      <c r="S102" s="4">
        <f t="shared" si="36"/>
        <v>6.199315691048515</v>
      </c>
      <c r="T102" s="4">
        <f t="shared" si="36"/>
        <v>5.88934990649609</v>
      </c>
      <c r="U102" s="4">
        <f t="shared" si="36"/>
        <v>5.608904672853418</v>
      </c>
      <c r="V102" s="4">
        <f t="shared" si="36"/>
        <v>5.353954460450991</v>
      </c>
      <c r="W102" s="4">
        <f t="shared" si="36"/>
        <v>5.121173831735731</v>
      </c>
      <c r="X102" s="4">
        <f t="shared" si="36"/>
        <v>4.907791588746741</v>
      </c>
      <c r="Y102" s="4">
        <f t="shared" si="37"/>
        <v>4.711479925196872</v>
      </c>
      <c r="Z102" s="4">
        <f t="shared" si="37"/>
        <v>4.530269158843146</v>
      </c>
      <c r="AA102" s="4">
        <f t="shared" si="37"/>
        <v>4.362481412219325</v>
      </c>
      <c r="AB102" s="4">
        <f t="shared" si="37"/>
        <v>4.206678504640064</v>
      </c>
      <c r="AC102" s="4">
        <f t="shared" si="37"/>
        <v>4.0616206251697164</v>
      </c>
      <c r="AD102" s="4">
        <f t="shared" si="37"/>
        <v>3.926233270997393</v>
      </c>
    </row>
    <row r="103" spans="1:30" ht="12.75">
      <c r="A103" s="9"/>
      <c r="B103" s="20">
        <v>60</v>
      </c>
      <c r="C103" s="33">
        <f t="shared" si="38"/>
        <v>0.48989794855663565</v>
      </c>
      <c r="D103" s="25">
        <f t="shared" si="39"/>
        <v>1854.263735286866</v>
      </c>
      <c r="E103" s="4">
        <f t="shared" si="35"/>
        <v>24.604901443817944</v>
      </c>
      <c r="F103" s="4">
        <f t="shared" si="35"/>
        <v>20.50408453651495</v>
      </c>
      <c r="G103" s="4">
        <f t="shared" si="35"/>
        <v>17.574929602727103</v>
      </c>
      <c r="H103" s="4">
        <f t="shared" si="35"/>
        <v>15.378063402386212</v>
      </c>
      <c r="I103" s="4">
        <f t="shared" si="35"/>
        <v>13.669389691009968</v>
      </c>
      <c r="J103" s="4">
        <f t="shared" si="35"/>
        <v>12.302450721908972</v>
      </c>
      <c r="K103" s="4">
        <f t="shared" si="35"/>
        <v>11.184046110826337</v>
      </c>
      <c r="L103" s="4">
        <f t="shared" si="35"/>
        <v>10.252042268257474</v>
      </c>
      <c r="M103" s="4">
        <f t="shared" si="35"/>
        <v>9.46342363223767</v>
      </c>
      <c r="N103" s="4">
        <f t="shared" si="35"/>
        <v>8.787464801363551</v>
      </c>
      <c r="O103" s="4">
        <f t="shared" si="36"/>
        <v>8.201633814605982</v>
      </c>
      <c r="P103" s="4">
        <f t="shared" si="36"/>
        <v>7.689031701193106</v>
      </c>
      <c r="Q103" s="4">
        <f t="shared" si="36"/>
        <v>7.236735718769982</v>
      </c>
      <c r="R103" s="4">
        <f t="shared" si="36"/>
        <v>6.834694845504984</v>
      </c>
      <c r="S103" s="4">
        <f t="shared" si="36"/>
        <v>6.474974064162616</v>
      </c>
      <c r="T103" s="4">
        <f t="shared" si="36"/>
        <v>6.151225360954486</v>
      </c>
      <c r="U103" s="4">
        <f t="shared" si="36"/>
        <v>5.8583098675756995</v>
      </c>
      <c r="V103" s="4">
        <f t="shared" si="36"/>
        <v>5.5920230554131685</v>
      </c>
      <c r="W103" s="4">
        <f t="shared" si="36"/>
        <v>5.348891618221291</v>
      </c>
      <c r="X103" s="4">
        <f t="shared" si="36"/>
        <v>5.126021134128737</v>
      </c>
      <c r="Y103" s="4">
        <f t="shared" si="37"/>
        <v>4.920980288763588</v>
      </c>
      <c r="Z103" s="4">
        <f t="shared" si="37"/>
        <v>4.731711816118835</v>
      </c>
      <c r="AA103" s="4">
        <f t="shared" si="37"/>
        <v>4.556463230336656</v>
      </c>
      <c r="AB103" s="4">
        <f t="shared" si="37"/>
        <v>4.393732400681776</v>
      </c>
      <c r="AC103" s="4">
        <f t="shared" si="37"/>
        <v>4.242224386865163</v>
      </c>
      <c r="AD103" s="4">
        <f t="shared" si="37"/>
        <v>4.100816907302991</v>
      </c>
    </row>
    <row r="104" spans="1:30" ht="12.75">
      <c r="A104" s="9"/>
      <c r="B104" s="20">
        <v>65</v>
      </c>
      <c r="C104" s="33">
        <f t="shared" si="38"/>
        <v>0.5099019513592785</v>
      </c>
      <c r="D104" s="25">
        <f t="shared" si="39"/>
        <v>1929.978885894869</v>
      </c>
      <c r="E104" s="4">
        <f aca="true" t="shared" si="40" ref="E104:N113">$D104*1.2/E$3/4.54/2.47*0.62</f>
        <v>25.609593377905483</v>
      </c>
      <c r="F104" s="4">
        <f t="shared" si="40"/>
        <v>21.341327814921236</v>
      </c>
      <c r="G104" s="4">
        <f t="shared" si="40"/>
        <v>18.29256669850391</v>
      </c>
      <c r="H104" s="4">
        <f t="shared" si="40"/>
        <v>16.005995861190925</v>
      </c>
      <c r="I104" s="4">
        <f t="shared" si="40"/>
        <v>14.227551876614156</v>
      </c>
      <c r="J104" s="4">
        <f t="shared" si="40"/>
        <v>12.804796688952742</v>
      </c>
      <c r="K104" s="4">
        <f t="shared" si="40"/>
        <v>11.64072426268431</v>
      </c>
      <c r="L104" s="4">
        <f t="shared" si="40"/>
        <v>10.670663907460618</v>
      </c>
      <c r="M104" s="4">
        <f t="shared" si="40"/>
        <v>9.849843606886722</v>
      </c>
      <c r="N104" s="4">
        <f t="shared" si="40"/>
        <v>9.146283349251956</v>
      </c>
      <c r="O104" s="4">
        <f aca="true" t="shared" si="41" ref="O104:X113">$D104*1.2/O$3/4.54/2.47*0.62</f>
        <v>8.536531125968494</v>
      </c>
      <c r="P104" s="4">
        <f t="shared" si="41"/>
        <v>8.002997930595463</v>
      </c>
      <c r="Q104" s="4">
        <f t="shared" si="41"/>
        <v>7.532233346442788</v>
      </c>
      <c r="R104" s="4">
        <f t="shared" si="41"/>
        <v>7.113775938307078</v>
      </c>
      <c r="S104" s="4">
        <f t="shared" si="41"/>
        <v>6.73936667839618</v>
      </c>
      <c r="T104" s="4">
        <f t="shared" si="41"/>
        <v>6.402398344476371</v>
      </c>
      <c r="U104" s="4">
        <f t="shared" si="41"/>
        <v>6.0975222328346375</v>
      </c>
      <c r="V104" s="4">
        <f t="shared" si="41"/>
        <v>5.820362131342155</v>
      </c>
      <c r="W104" s="4">
        <f t="shared" si="41"/>
        <v>5.567302908240322</v>
      </c>
      <c r="X104" s="4">
        <f t="shared" si="41"/>
        <v>5.335331953730309</v>
      </c>
      <c r="Y104" s="4">
        <f aca="true" t="shared" si="42" ref="Y104:AD113">$D104*1.2/Y$3/4.54/2.47*0.62</f>
        <v>5.121918675581096</v>
      </c>
      <c r="Z104" s="4">
        <f t="shared" si="42"/>
        <v>4.924921803443361</v>
      </c>
      <c r="AA104" s="4">
        <f t="shared" si="42"/>
        <v>4.7425172922047185</v>
      </c>
      <c r="AB104" s="4">
        <f t="shared" si="42"/>
        <v>4.573141674625978</v>
      </c>
      <c r="AC104" s="4">
        <f t="shared" si="42"/>
        <v>4.415447134121635</v>
      </c>
      <c r="AD104" s="4">
        <f t="shared" si="42"/>
        <v>4.268265562984247</v>
      </c>
    </row>
    <row r="105" spans="1:30" ht="12.75">
      <c r="A105" s="9"/>
      <c r="B105" s="20">
        <v>70</v>
      </c>
      <c r="C105" s="33">
        <f t="shared" si="38"/>
        <v>0.5291502622129182</v>
      </c>
      <c r="D105" s="25">
        <f t="shared" si="39"/>
        <v>2002.8337424758952</v>
      </c>
      <c r="E105" s="4">
        <f t="shared" si="40"/>
        <v>26.576331027877544</v>
      </c>
      <c r="F105" s="4">
        <f t="shared" si="40"/>
        <v>22.146942523231285</v>
      </c>
      <c r="G105" s="4">
        <f t="shared" si="40"/>
        <v>18.983093591341103</v>
      </c>
      <c r="H105" s="4">
        <f t="shared" si="40"/>
        <v>16.610206892423466</v>
      </c>
      <c r="I105" s="4">
        <f t="shared" si="40"/>
        <v>14.764628348820859</v>
      </c>
      <c r="J105" s="4">
        <f t="shared" si="40"/>
        <v>13.288165513938772</v>
      </c>
      <c r="K105" s="4">
        <f t="shared" si="40"/>
        <v>12.080150467217065</v>
      </c>
      <c r="L105" s="4">
        <f t="shared" si="40"/>
        <v>11.073471261615643</v>
      </c>
      <c r="M105" s="4">
        <f t="shared" si="40"/>
        <v>10.2216657799529</v>
      </c>
      <c r="N105" s="4">
        <f t="shared" si="40"/>
        <v>9.491546795670551</v>
      </c>
      <c r="O105" s="4">
        <f t="shared" si="41"/>
        <v>8.858777009292515</v>
      </c>
      <c r="P105" s="4">
        <f t="shared" si="41"/>
        <v>8.305103446211733</v>
      </c>
      <c r="Q105" s="4">
        <f t="shared" si="41"/>
        <v>7.816567949375747</v>
      </c>
      <c r="R105" s="4">
        <f t="shared" si="41"/>
        <v>7.382314174410429</v>
      </c>
      <c r="S105" s="4">
        <f t="shared" si="41"/>
        <v>6.993771323125669</v>
      </c>
      <c r="T105" s="4">
        <f t="shared" si="41"/>
        <v>6.644082756969386</v>
      </c>
      <c r="U105" s="4">
        <f t="shared" si="41"/>
        <v>6.327697863780368</v>
      </c>
      <c r="V105" s="4">
        <f t="shared" si="41"/>
        <v>6.040075233608532</v>
      </c>
      <c r="W105" s="4">
        <f t="shared" si="41"/>
        <v>5.7774632669299</v>
      </c>
      <c r="X105" s="4">
        <f t="shared" si="41"/>
        <v>5.536735630807821</v>
      </c>
      <c r="Y105" s="4">
        <f t="shared" si="42"/>
        <v>5.315266205575508</v>
      </c>
      <c r="Z105" s="4">
        <f t="shared" si="42"/>
        <v>5.11083288997645</v>
      </c>
      <c r="AA105" s="4">
        <f t="shared" si="42"/>
        <v>4.921542782940286</v>
      </c>
      <c r="AB105" s="4">
        <f t="shared" si="42"/>
        <v>4.745773397835276</v>
      </c>
      <c r="AC105" s="4">
        <f t="shared" si="42"/>
        <v>4.582126039289231</v>
      </c>
      <c r="AD105" s="4">
        <f t="shared" si="42"/>
        <v>4.4293885046462576</v>
      </c>
    </row>
    <row r="106" spans="1:30" ht="12.75">
      <c r="A106" s="9"/>
      <c r="B106" s="20">
        <v>75</v>
      </c>
      <c r="C106" s="33">
        <f t="shared" si="38"/>
        <v>0.5477225575051662</v>
      </c>
      <c r="D106" s="25">
        <f t="shared" si="39"/>
        <v>2073.1298801570542</v>
      </c>
      <c r="E106" s="4">
        <f t="shared" si="40"/>
        <v>27.50911610402982</v>
      </c>
      <c r="F106" s="4">
        <f t="shared" si="40"/>
        <v>22.92426342002485</v>
      </c>
      <c r="G106" s="4">
        <f t="shared" si="40"/>
        <v>19.649368645735585</v>
      </c>
      <c r="H106" s="4">
        <f t="shared" si="40"/>
        <v>17.193197565018636</v>
      </c>
      <c r="I106" s="4">
        <f t="shared" si="40"/>
        <v>15.282842280016565</v>
      </c>
      <c r="J106" s="4">
        <f t="shared" si="40"/>
        <v>13.75455805201491</v>
      </c>
      <c r="K106" s="4">
        <f t="shared" si="40"/>
        <v>12.50414368364992</v>
      </c>
      <c r="L106" s="4">
        <f t="shared" si="40"/>
        <v>11.462131710012425</v>
      </c>
      <c r="M106" s="4">
        <f t="shared" si="40"/>
        <v>10.580429270780702</v>
      </c>
      <c r="N106" s="4">
        <f t="shared" si="40"/>
        <v>9.824684322867792</v>
      </c>
      <c r="O106" s="4">
        <f t="shared" si="41"/>
        <v>9.16970536800994</v>
      </c>
      <c r="P106" s="4">
        <f t="shared" si="41"/>
        <v>8.596598782509318</v>
      </c>
      <c r="Q106" s="4">
        <f t="shared" si="41"/>
        <v>8.090916501185243</v>
      </c>
      <c r="R106" s="4">
        <f t="shared" si="41"/>
        <v>7.6414211400082825</v>
      </c>
      <c r="S106" s="4">
        <f t="shared" si="41"/>
        <v>7.239241080007848</v>
      </c>
      <c r="T106" s="4">
        <f t="shared" si="41"/>
        <v>6.877279026007455</v>
      </c>
      <c r="U106" s="4">
        <f t="shared" si="41"/>
        <v>6.549789548578529</v>
      </c>
      <c r="V106" s="4">
        <f t="shared" si="41"/>
        <v>6.25207184182496</v>
      </c>
      <c r="W106" s="4">
        <f t="shared" si="41"/>
        <v>5.980242631310831</v>
      </c>
      <c r="X106" s="4">
        <f t="shared" si="41"/>
        <v>5.731065855006213</v>
      </c>
      <c r="Y106" s="4">
        <f t="shared" si="42"/>
        <v>5.501823220805964</v>
      </c>
      <c r="Z106" s="4">
        <f t="shared" si="42"/>
        <v>5.290214635390351</v>
      </c>
      <c r="AA106" s="4">
        <f t="shared" si="42"/>
        <v>5.094280760005523</v>
      </c>
      <c r="AB106" s="4">
        <f t="shared" si="42"/>
        <v>4.912342161433896</v>
      </c>
      <c r="AC106" s="4">
        <f t="shared" si="42"/>
        <v>4.7429510524189356</v>
      </c>
      <c r="AD106" s="4">
        <f t="shared" si="42"/>
        <v>4.58485268400497</v>
      </c>
    </row>
    <row r="107" spans="1:30" ht="12.75">
      <c r="A107" s="9"/>
      <c r="B107" s="20">
        <v>80</v>
      </c>
      <c r="C107" s="33">
        <f t="shared" si="38"/>
        <v>0.5656854249492381</v>
      </c>
      <c r="D107" s="25">
        <f t="shared" si="39"/>
        <v>2141.1193334328664</v>
      </c>
      <c r="E107" s="4">
        <f t="shared" si="40"/>
        <v>28.411292943945</v>
      </c>
      <c r="F107" s="4">
        <f t="shared" si="40"/>
        <v>23.676077453287505</v>
      </c>
      <c r="G107" s="4">
        <f t="shared" si="40"/>
        <v>20.29378067424643</v>
      </c>
      <c r="H107" s="4">
        <f t="shared" si="40"/>
        <v>17.75705808996563</v>
      </c>
      <c r="I107" s="4">
        <f t="shared" si="40"/>
        <v>15.784051635525003</v>
      </c>
      <c r="J107" s="4">
        <f t="shared" si="40"/>
        <v>14.2056464719725</v>
      </c>
      <c r="K107" s="4">
        <f t="shared" si="40"/>
        <v>12.914224065429545</v>
      </c>
      <c r="L107" s="4">
        <f t="shared" si="40"/>
        <v>11.838038726643752</v>
      </c>
      <c r="M107" s="4">
        <f t="shared" si="40"/>
        <v>10.927420363055768</v>
      </c>
      <c r="N107" s="4">
        <f t="shared" si="40"/>
        <v>10.146890337123216</v>
      </c>
      <c r="O107" s="4">
        <f t="shared" si="41"/>
        <v>9.470430981315003</v>
      </c>
      <c r="P107" s="4">
        <f t="shared" si="41"/>
        <v>8.878529044982814</v>
      </c>
      <c r="Q107" s="4">
        <f t="shared" si="41"/>
        <v>8.35626263057206</v>
      </c>
      <c r="R107" s="4">
        <f t="shared" si="41"/>
        <v>7.892025817762502</v>
      </c>
      <c r="S107" s="4">
        <f t="shared" si="41"/>
        <v>7.4766560378802644</v>
      </c>
      <c r="T107" s="4">
        <f t="shared" si="41"/>
        <v>7.10282323598625</v>
      </c>
      <c r="U107" s="4">
        <f t="shared" si="41"/>
        <v>6.764593558082144</v>
      </c>
      <c r="V107" s="4">
        <f t="shared" si="41"/>
        <v>6.457112032714773</v>
      </c>
      <c r="W107" s="4">
        <f t="shared" si="41"/>
        <v>6.176368031292393</v>
      </c>
      <c r="X107" s="4">
        <f t="shared" si="41"/>
        <v>5.919019363321876</v>
      </c>
      <c r="Y107" s="4">
        <f t="shared" si="42"/>
        <v>5.682258588789001</v>
      </c>
      <c r="Z107" s="4">
        <f t="shared" si="42"/>
        <v>5.463710181527884</v>
      </c>
      <c r="AA107" s="4">
        <f t="shared" si="42"/>
        <v>5.261350545175001</v>
      </c>
      <c r="AB107" s="4">
        <f t="shared" si="42"/>
        <v>5.073445168561608</v>
      </c>
      <c r="AC107" s="4">
        <f t="shared" si="42"/>
        <v>4.898498783438793</v>
      </c>
      <c r="AD107" s="4">
        <f t="shared" si="42"/>
        <v>4.7352154906575015</v>
      </c>
    </row>
    <row r="108" spans="1:30" ht="12.75">
      <c r="A108" s="9"/>
      <c r="B108" s="20">
        <v>85</v>
      </c>
      <c r="C108" s="33">
        <f t="shared" si="38"/>
        <v>0.5830951894845301</v>
      </c>
      <c r="D108" s="25">
        <f t="shared" si="39"/>
        <v>2207.0152921989466</v>
      </c>
      <c r="E108" s="4">
        <f t="shared" si="40"/>
        <v>29.285690442062744</v>
      </c>
      <c r="F108" s="4">
        <f t="shared" si="40"/>
        <v>24.404742035052287</v>
      </c>
      <c r="G108" s="4">
        <f t="shared" si="40"/>
        <v>20.918350315759103</v>
      </c>
      <c r="H108" s="4">
        <f t="shared" si="40"/>
        <v>18.303556526289217</v>
      </c>
      <c r="I108" s="4">
        <f t="shared" si="40"/>
        <v>16.26982802336819</v>
      </c>
      <c r="J108" s="4">
        <f t="shared" si="40"/>
        <v>14.642845221031372</v>
      </c>
      <c r="K108" s="4">
        <f t="shared" si="40"/>
        <v>13.311677473664881</v>
      </c>
      <c r="L108" s="4">
        <f t="shared" si="40"/>
        <v>12.202371017526144</v>
      </c>
      <c r="M108" s="4">
        <f t="shared" si="40"/>
        <v>11.263727093101053</v>
      </c>
      <c r="N108" s="4">
        <f t="shared" si="40"/>
        <v>10.459175157879551</v>
      </c>
      <c r="O108" s="4">
        <f t="shared" si="41"/>
        <v>9.761896814020915</v>
      </c>
      <c r="P108" s="4">
        <f t="shared" si="41"/>
        <v>9.151778263144609</v>
      </c>
      <c r="Q108" s="4">
        <f t="shared" si="41"/>
        <v>8.613438365312572</v>
      </c>
      <c r="R108" s="4">
        <f t="shared" si="41"/>
        <v>8.134914011684096</v>
      </c>
      <c r="S108" s="4">
        <f t="shared" si="41"/>
        <v>7.706760642648091</v>
      </c>
      <c r="T108" s="4">
        <f t="shared" si="41"/>
        <v>7.321422610515686</v>
      </c>
      <c r="U108" s="4">
        <f t="shared" si="41"/>
        <v>6.972783438586368</v>
      </c>
      <c r="V108" s="4">
        <f t="shared" si="41"/>
        <v>6.6558387368324405</v>
      </c>
      <c r="W108" s="4">
        <f t="shared" si="41"/>
        <v>6.366454443926684</v>
      </c>
      <c r="X108" s="4">
        <f t="shared" si="41"/>
        <v>6.101185508763072</v>
      </c>
      <c r="Y108" s="4">
        <f t="shared" si="42"/>
        <v>5.857138088412548</v>
      </c>
      <c r="Z108" s="4">
        <f t="shared" si="42"/>
        <v>5.631863546550527</v>
      </c>
      <c r="AA108" s="4">
        <f t="shared" si="42"/>
        <v>5.423276007789397</v>
      </c>
      <c r="AB108" s="4">
        <f t="shared" si="42"/>
        <v>5.229587578939776</v>
      </c>
      <c r="AC108" s="4">
        <f t="shared" si="42"/>
        <v>5.049256972769438</v>
      </c>
      <c r="AD108" s="4">
        <f t="shared" si="42"/>
        <v>4.880948407010457</v>
      </c>
    </row>
    <row r="109" spans="1:30" ht="12.75">
      <c r="A109" s="9"/>
      <c r="B109" s="20">
        <v>90</v>
      </c>
      <c r="C109" s="33">
        <f t="shared" si="38"/>
        <v>0.6000000000000001</v>
      </c>
      <c r="D109" s="25">
        <f t="shared" si="39"/>
        <v>2271.0000000000005</v>
      </c>
      <c r="E109" s="4">
        <f t="shared" si="40"/>
        <v>30.13472685441153</v>
      </c>
      <c r="F109" s="4">
        <f t="shared" si="40"/>
        <v>25.112272378676273</v>
      </c>
      <c r="G109" s="4">
        <f t="shared" si="40"/>
        <v>21.524804896008234</v>
      </c>
      <c r="H109" s="4">
        <f t="shared" si="40"/>
        <v>18.834204284007207</v>
      </c>
      <c r="I109" s="4">
        <f t="shared" si="40"/>
        <v>16.741514919117513</v>
      </c>
      <c r="J109" s="4">
        <f t="shared" si="40"/>
        <v>15.067363427205764</v>
      </c>
      <c r="K109" s="4">
        <f t="shared" si="40"/>
        <v>13.697603115641604</v>
      </c>
      <c r="L109" s="4">
        <f t="shared" si="40"/>
        <v>12.556136189338137</v>
      </c>
      <c r="M109" s="4">
        <f t="shared" si="40"/>
        <v>11.59027955938905</v>
      </c>
      <c r="N109" s="4">
        <f t="shared" si="40"/>
        <v>10.762402448004117</v>
      </c>
      <c r="O109" s="4">
        <f t="shared" si="41"/>
        <v>10.044908951470509</v>
      </c>
      <c r="P109" s="4">
        <f t="shared" si="41"/>
        <v>9.417102142003603</v>
      </c>
      <c r="Q109" s="4">
        <f t="shared" si="41"/>
        <v>8.863154957179862</v>
      </c>
      <c r="R109" s="4">
        <f t="shared" si="41"/>
        <v>8.370757459558757</v>
      </c>
      <c r="S109" s="4">
        <f t="shared" si="41"/>
        <v>7.930191277476718</v>
      </c>
      <c r="T109" s="4">
        <f t="shared" si="41"/>
        <v>7.533681713602882</v>
      </c>
      <c r="U109" s="4">
        <f t="shared" si="41"/>
        <v>7.174934965336078</v>
      </c>
      <c r="V109" s="4">
        <f t="shared" si="41"/>
        <v>6.848801557820802</v>
      </c>
      <c r="W109" s="4">
        <f t="shared" si="41"/>
        <v>6.551027577045985</v>
      </c>
      <c r="X109" s="4">
        <f t="shared" si="41"/>
        <v>6.278068094669068</v>
      </c>
      <c r="Y109" s="4">
        <f t="shared" si="42"/>
        <v>6.026945370882305</v>
      </c>
      <c r="Z109" s="4">
        <f t="shared" si="42"/>
        <v>5.795139779694525</v>
      </c>
      <c r="AA109" s="4">
        <f t="shared" si="42"/>
        <v>5.580504973039171</v>
      </c>
      <c r="AB109" s="4">
        <f t="shared" si="42"/>
        <v>5.381201224002059</v>
      </c>
      <c r="AC109" s="4">
        <f t="shared" si="42"/>
        <v>5.195642561105436</v>
      </c>
      <c r="AD109" s="4">
        <f t="shared" si="42"/>
        <v>5.0224544757352545</v>
      </c>
    </row>
    <row r="110" spans="1:30" ht="12.75">
      <c r="A110" s="9"/>
      <c r="B110" s="20">
        <v>95</v>
      </c>
      <c r="C110" s="33">
        <f t="shared" si="38"/>
        <v>0.6164414002968976</v>
      </c>
      <c r="D110" s="25">
        <f t="shared" si="39"/>
        <v>2333.2307001237577</v>
      </c>
      <c r="E110" s="4">
        <f t="shared" si="40"/>
        <v>30.960488699496615</v>
      </c>
      <c r="F110" s="4">
        <f t="shared" si="40"/>
        <v>25.80040724958051</v>
      </c>
      <c r="G110" s="4">
        <f t="shared" si="40"/>
        <v>22.114634785354724</v>
      </c>
      <c r="H110" s="4">
        <f t="shared" si="40"/>
        <v>19.35030543718538</v>
      </c>
      <c r="I110" s="4">
        <f t="shared" si="40"/>
        <v>17.20027149972034</v>
      </c>
      <c r="J110" s="4">
        <f t="shared" si="40"/>
        <v>15.480244349748308</v>
      </c>
      <c r="K110" s="4">
        <f t="shared" si="40"/>
        <v>14.072949408862096</v>
      </c>
      <c r="L110" s="4">
        <f t="shared" si="40"/>
        <v>12.900203624790255</v>
      </c>
      <c r="M110" s="4">
        <f t="shared" si="40"/>
        <v>11.90788026903716</v>
      </c>
      <c r="N110" s="4">
        <f t="shared" si="40"/>
        <v>11.057317392677362</v>
      </c>
      <c r="O110" s="4">
        <f t="shared" si="41"/>
        <v>10.320162899832203</v>
      </c>
      <c r="P110" s="4">
        <f t="shared" si="41"/>
        <v>9.67515271859269</v>
      </c>
      <c r="Q110" s="4">
        <f t="shared" si="41"/>
        <v>9.106026088087237</v>
      </c>
      <c r="R110" s="4">
        <f t="shared" si="41"/>
        <v>8.60013574986017</v>
      </c>
      <c r="S110" s="4">
        <f t="shared" si="41"/>
        <v>8.147497026183318</v>
      </c>
      <c r="T110" s="4">
        <f t="shared" si="41"/>
        <v>7.740122174874154</v>
      </c>
      <c r="U110" s="4">
        <f t="shared" si="41"/>
        <v>7.371544928451574</v>
      </c>
      <c r="V110" s="4">
        <f t="shared" si="41"/>
        <v>7.036474704431048</v>
      </c>
      <c r="W110" s="4">
        <f t="shared" si="41"/>
        <v>6.730541021629698</v>
      </c>
      <c r="X110" s="4">
        <f t="shared" si="41"/>
        <v>6.450101812395127</v>
      </c>
      <c r="Y110" s="4">
        <f t="shared" si="42"/>
        <v>6.192097739899322</v>
      </c>
      <c r="Z110" s="4">
        <f t="shared" si="42"/>
        <v>5.95394013451858</v>
      </c>
      <c r="AA110" s="4">
        <f t="shared" si="42"/>
        <v>5.7334238332401135</v>
      </c>
      <c r="AB110" s="4">
        <f t="shared" si="42"/>
        <v>5.528658696338681</v>
      </c>
      <c r="AC110" s="4">
        <f t="shared" si="42"/>
        <v>5.338015293016657</v>
      </c>
      <c r="AD110" s="4">
        <f t="shared" si="42"/>
        <v>5.160081449916102</v>
      </c>
    </row>
    <row r="111" spans="1:30" ht="12.75">
      <c r="A111" s="18"/>
      <c r="B111" s="22">
        <v>100</v>
      </c>
      <c r="C111" s="35">
        <f t="shared" si="38"/>
        <v>0.6324555320336759</v>
      </c>
      <c r="D111" s="27">
        <f t="shared" si="39"/>
        <v>2393.8441887474632</v>
      </c>
      <c r="E111" s="17">
        <f t="shared" si="40"/>
        <v>31.764791175660566</v>
      </c>
      <c r="F111" s="17">
        <f t="shared" si="40"/>
        <v>26.470659313050476</v>
      </c>
      <c r="G111" s="17">
        <f t="shared" si="40"/>
        <v>22.689136554043262</v>
      </c>
      <c r="H111" s="17">
        <f t="shared" si="40"/>
        <v>19.852994484787853</v>
      </c>
      <c r="I111" s="17">
        <f t="shared" si="40"/>
        <v>17.647106208700315</v>
      </c>
      <c r="J111" s="17">
        <f t="shared" si="40"/>
        <v>15.882395587830283</v>
      </c>
      <c r="K111" s="17">
        <f t="shared" si="40"/>
        <v>14.438541443482075</v>
      </c>
      <c r="L111" s="17">
        <f t="shared" si="40"/>
        <v>13.235329656525238</v>
      </c>
      <c r="M111" s="17">
        <f t="shared" si="40"/>
        <v>12.217227375254064</v>
      </c>
      <c r="N111" s="17">
        <f t="shared" si="40"/>
        <v>11.344568277021631</v>
      </c>
      <c r="O111" s="17">
        <f t="shared" si="41"/>
        <v>10.58826372522019</v>
      </c>
      <c r="P111" s="17">
        <f t="shared" si="41"/>
        <v>9.926497242393927</v>
      </c>
      <c r="Q111" s="17">
        <f t="shared" si="41"/>
        <v>9.342585639900168</v>
      </c>
      <c r="R111" s="17">
        <f t="shared" si="41"/>
        <v>8.823553104350157</v>
      </c>
      <c r="S111" s="17">
        <f t="shared" si="41"/>
        <v>8.359155572542255</v>
      </c>
      <c r="T111" s="17">
        <f t="shared" si="41"/>
        <v>7.9411977939151415</v>
      </c>
      <c r="U111" s="17">
        <f t="shared" si="41"/>
        <v>7.563045518014421</v>
      </c>
      <c r="V111" s="17">
        <f t="shared" si="41"/>
        <v>7.2192707217410375</v>
      </c>
      <c r="W111" s="17">
        <f t="shared" si="41"/>
        <v>6.905389386013167</v>
      </c>
      <c r="X111" s="17">
        <f t="shared" si="41"/>
        <v>6.617664828262619</v>
      </c>
      <c r="Y111" s="17">
        <f t="shared" si="42"/>
        <v>6.352958235132112</v>
      </c>
      <c r="Z111" s="17">
        <f t="shared" si="42"/>
        <v>6.108613687627032</v>
      </c>
      <c r="AA111" s="17">
        <f t="shared" si="42"/>
        <v>5.882368736233438</v>
      </c>
      <c r="AB111" s="17">
        <f t="shared" si="42"/>
        <v>5.672284138510816</v>
      </c>
      <c r="AC111" s="17">
        <f t="shared" si="42"/>
        <v>5.47668813373458</v>
      </c>
      <c r="AD111" s="17">
        <f t="shared" si="42"/>
        <v>5.294131862610095</v>
      </c>
    </row>
    <row r="112" spans="1:30" ht="12.75">
      <c r="A112" s="9">
        <v>8005</v>
      </c>
      <c r="B112" s="20">
        <v>15</v>
      </c>
      <c r="C112" s="33">
        <f>(B112/40*C$117^2)^0.5</f>
        <v>0.30618621784789724</v>
      </c>
      <c r="D112" s="25">
        <f t="shared" si="39"/>
        <v>1158.914834554291</v>
      </c>
      <c r="E112" s="4">
        <f t="shared" si="40"/>
        <v>15.378063402386209</v>
      </c>
      <c r="F112" s="4">
        <f t="shared" si="40"/>
        <v>12.815052835321843</v>
      </c>
      <c r="G112" s="4">
        <f t="shared" si="40"/>
        <v>10.984331001704435</v>
      </c>
      <c r="H112" s="4">
        <f t="shared" si="40"/>
        <v>9.611289626491383</v>
      </c>
      <c r="I112" s="4">
        <f t="shared" si="40"/>
        <v>8.543368556881228</v>
      </c>
      <c r="J112" s="4">
        <f t="shared" si="40"/>
        <v>7.689031701193104</v>
      </c>
      <c r="K112" s="4">
        <f t="shared" si="40"/>
        <v>6.99002881926646</v>
      </c>
      <c r="L112" s="4">
        <f t="shared" si="40"/>
        <v>6.407526417660922</v>
      </c>
      <c r="M112" s="4">
        <f t="shared" si="40"/>
        <v>5.9146397701485425</v>
      </c>
      <c r="N112" s="4">
        <f t="shared" si="40"/>
        <v>5.492165500852217</v>
      </c>
      <c r="O112" s="4">
        <f t="shared" si="41"/>
        <v>5.126021134128737</v>
      </c>
      <c r="P112" s="4">
        <f t="shared" si="41"/>
        <v>4.805644813245691</v>
      </c>
      <c r="Q112" s="4">
        <f t="shared" si="41"/>
        <v>4.522959824231238</v>
      </c>
      <c r="R112" s="4">
        <f t="shared" si="41"/>
        <v>4.271684278440614</v>
      </c>
      <c r="S112" s="4">
        <f t="shared" si="41"/>
        <v>4.046858790101635</v>
      </c>
      <c r="T112" s="4">
        <f t="shared" si="41"/>
        <v>3.844515850596552</v>
      </c>
      <c r="U112" s="4">
        <f t="shared" si="41"/>
        <v>3.661443667234812</v>
      </c>
      <c r="V112" s="4">
        <f t="shared" si="41"/>
        <v>3.49501440963323</v>
      </c>
      <c r="W112" s="4">
        <f t="shared" si="41"/>
        <v>3.3430572613883065</v>
      </c>
      <c r="X112" s="4">
        <f t="shared" si="41"/>
        <v>3.203763208830461</v>
      </c>
      <c r="Y112" s="4">
        <f t="shared" si="42"/>
        <v>3.0756126804772426</v>
      </c>
      <c r="Z112" s="4">
        <f t="shared" si="42"/>
        <v>2.9573198850742712</v>
      </c>
      <c r="AA112" s="4">
        <f t="shared" si="42"/>
        <v>2.8477895189604094</v>
      </c>
      <c r="AB112" s="4">
        <f t="shared" si="42"/>
        <v>2.7460827504261087</v>
      </c>
      <c r="AC112" s="4">
        <f t="shared" si="42"/>
        <v>2.651390241790726</v>
      </c>
      <c r="AD112" s="4">
        <f t="shared" si="42"/>
        <v>2.5630105670643686</v>
      </c>
    </row>
    <row r="113" spans="1:30" ht="12.75">
      <c r="A113" s="9"/>
      <c r="B113" s="20">
        <v>20</v>
      </c>
      <c r="C113" s="33">
        <f>(B113/40*C$117^2)^0.5</f>
        <v>0.3535533905932738</v>
      </c>
      <c r="D113" s="25">
        <f t="shared" si="39"/>
        <v>1338.1995833955414</v>
      </c>
      <c r="E113" s="4">
        <f t="shared" si="40"/>
        <v>17.757058089965625</v>
      </c>
      <c r="F113" s="4">
        <f t="shared" si="40"/>
        <v>14.797548408304685</v>
      </c>
      <c r="G113" s="4">
        <f t="shared" si="40"/>
        <v>12.683612921404018</v>
      </c>
      <c r="H113" s="4">
        <f t="shared" si="40"/>
        <v>11.098161306228516</v>
      </c>
      <c r="I113" s="4">
        <f t="shared" si="40"/>
        <v>9.865032272203125</v>
      </c>
      <c r="J113" s="4">
        <f t="shared" si="40"/>
        <v>8.878529044982812</v>
      </c>
      <c r="K113" s="4">
        <f t="shared" si="40"/>
        <v>8.071390040893467</v>
      </c>
      <c r="L113" s="4">
        <f t="shared" si="40"/>
        <v>7.3987742041523425</v>
      </c>
      <c r="M113" s="4">
        <f t="shared" si="40"/>
        <v>6.829637726909856</v>
      </c>
      <c r="N113" s="4">
        <f t="shared" si="40"/>
        <v>6.341806460702009</v>
      </c>
      <c r="O113" s="4">
        <f t="shared" si="41"/>
        <v>5.919019363321876</v>
      </c>
      <c r="P113" s="4">
        <f t="shared" si="41"/>
        <v>5.549080653114258</v>
      </c>
      <c r="Q113" s="4">
        <f t="shared" si="41"/>
        <v>5.2226641441075365</v>
      </c>
      <c r="R113" s="4">
        <f t="shared" si="41"/>
        <v>4.932516136101563</v>
      </c>
      <c r="S113" s="4">
        <f t="shared" si="41"/>
        <v>4.672910023675165</v>
      </c>
      <c r="T113" s="4">
        <f t="shared" si="41"/>
        <v>4.439264522491406</v>
      </c>
      <c r="U113" s="4">
        <f t="shared" si="41"/>
        <v>4.227870973801339</v>
      </c>
      <c r="V113" s="4">
        <f t="shared" si="41"/>
        <v>4.035695020446734</v>
      </c>
      <c r="W113" s="4">
        <f t="shared" si="41"/>
        <v>3.860230019557745</v>
      </c>
      <c r="X113" s="4">
        <f t="shared" si="41"/>
        <v>3.6993871020761713</v>
      </c>
      <c r="Y113" s="4">
        <f t="shared" si="42"/>
        <v>3.551411617993125</v>
      </c>
      <c r="Z113" s="4">
        <f t="shared" si="42"/>
        <v>3.414818863454928</v>
      </c>
      <c r="AA113" s="4">
        <f t="shared" si="42"/>
        <v>3.2883440907343746</v>
      </c>
      <c r="AB113" s="4">
        <f t="shared" si="42"/>
        <v>3.1709032303510045</v>
      </c>
      <c r="AC113" s="4">
        <f t="shared" si="42"/>
        <v>3.0615617396492456</v>
      </c>
      <c r="AD113" s="4">
        <f t="shared" si="42"/>
        <v>2.959509681660938</v>
      </c>
    </row>
    <row r="114" spans="1:30" ht="12.75">
      <c r="A114" s="9"/>
      <c r="B114" s="20">
        <v>25</v>
      </c>
      <c r="C114" s="33">
        <f>(B114/40*C$117^2)^0.5</f>
        <v>0.39528470752104744</v>
      </c>
      <c r="D114" s="25">
        <f t="shared" si="39"/>
        <v>1496.1526179671646</v>
      </c>
      <c r="E114" s="4">
        <f aca="true" t="shared" si="43" ref="E114:N123">$D114*1.2/E$3/4.54/2.47*0.62</f>
        <v>19.85299448478786</v>
      </c>
      <c r="F114" s="4">
        <f t="shared" si="43"/>
        <v>16.544162070656547</v>
      </c>
      <c r="G114" s="4">
        <f t="shared" si="43"/>
        <v>14.180710346277042</v>
      </c>
      <c r="H114" s="4">
        <f t="shared" si="43"/>
        <v>12.40812155299241</v>
      </c>
      <c r="I114" s="4">
        <f t="shared" si="43"/>
        <v>11.029441380437698</v>
      </c>
      <c r="J114" s="4">
        <f t="shared" si="43"/>
        <v>9.92649724239393</v>
      </c>
      <c r="K114" s="4">
        <f t="shared" si="43"/>
        <v>9.0240884021763</v>
      </c>
      <c r="L114" s="4">
        <f t="shared" si="43"/>
        <v>8.272081035328274</v>
      </c>
      <c r="M114" s="4">
        <f t="shared" si="43"/>
        <v>7.635767109533791</v>
      </c>
      <c r="N114" s="4">
        <f t="shared" si="43"/>
        <v>7.090355173138521</v>
      </c>
      <c r="O114" s="4">
        <f aca="true" t="shared" si="44" ref="O114:X123">$D114*1.2/O$3/4.54/2.47*0.62</f>
        <v>6.617664828262619</v>
      </c>
      <c r="P114" s="4">
        <f t="shared" si="44"/>
        <v>6.204060776496205</v>
      </c>
      <c r="Q114" s="4">
        <f t="shared" si="44"/>
        <v>5.8391160249376055</v>
      </c>
      <c r="R114" s="4">
        <f t="shared" si="44"/>
        <v>5.514720690218849</v>
      </c>
      <c r="S114" s="4">
        <f t="shared" si="44"/>
        <v>5.2244722328389095</v>
      </c>
      <c r="T114" s="4">
        <f t="shared" si="44"/>
        <v>4.963248621196965</v>
      </c>
      <c r="U114" s="4">
        <f t="shared" si="44"/>
        <v>4.726903448759014</v>
      </c>
      <c r="V114" s="4">
        <f t="shared" si="44"/>
        <v>4.51204420108815</v>
      </c>
      <c r="W114" s="4">
        <f t="shared" si="44"/>
        <v>4.31586836625823</v>
      </c>
      <c r="X114" s="4">
        <f t="shared" si="44"/>
        <v>4.136040517664137</v>
      </c>
      <c r="Y114" s="4">
        <f aca="true" t="shared" si="45" ref="Y114:AD123">$D114*1.2/Y$3/4.54/2.47*0.62</f>
        <v>3.970598896957571</v>
      </c>
      <c r="Z114" s="4">
        <f t="shared" si="45"/>
        <v>3.8178835547668957</v>
      </c>
      <c r="AA114" s="4">
        <f t="shared" si="45"/>
        <v>3.6764804601458994</v>
      </c>
      <c r="AB114" s="4">
        <f t="shared" si="45"/>
        <v>3.5451775865692605</v>
      </c>
      <c r="AC114" s="4">
        <f t="shared" si="45"/>
        <v>3.4229300835841134</v>
      </c>
      <c r="AD114" s="4">
        <f t="shared" si="45"/>
        <v>3.3088324141313095</v>
      </c>
    </row>
    <row r="115" spans="1:30" ht="12.75">
      <c r="A115" s="9"/>
      <c r="B115" s="20">
        <v>30</v>
      </c>
      <c r="C115" s="33">
        <f>(B115/40*C$117^2)^0.5</f>
        <v>0.4330127018922193</v>
      </c>
      <c r="D115" s="25">
        <f t="shared" si="39"/>
        <v>1638.95307666205</v>
      </c>
      <c r="E115" s="4">
        <f t="shared" si="43"/>
        <v>21.747865826687924</v>
      </c>
      <c r="F115" s="4">
        <f t="shared" si="43"/>
        <v>18.123221522239938</v>
      </c>
      <c r="G115" s="4">
        <f t="shared" si="43"/>
        <v>15.53418987620566</v>
      </c>
      <c r="H115" s="4">
        <f t="shared" si="43"/>
        <v>13.592416141679951</v>
      </c>
      <c r="I115" s="4">
        <f t="shared" si="43"/>
        <v>12.08214768149329</v>
      </c>
      <c r="J115" s="4">
        <f t="shared" si="43"/>
        <v>10.873932913343962</v>
      </c>
      <c r="K115" s="4">
        <f t="shared" si="43"/>
        <v>9.885393557585418</v>
      </c>
      <c r="L115" s="4">
        <f t="shared" si="43"/>
        <v>9.061610761119969</v>
      </c>
      <c r="M115" s="4">
        <f t="shared" si="43"/>
        <v>8.364563779495354</v>
      </c>
      <c r="N115" s="4">
        <f t="shared" si="43"/>
        <v>7.76709493810283</v>
      </c>
      <c r="O115" s="4">
        <f t="shared" si="44"/>
        <v>7.249288608895974</v>
      </c>
      <c r="P115" s="4">
        <f t="shared" si="44"/>
        <v>6.796208070839976</v>
      </c>
      <c r="Q115" s="4">
        <f t="shared" si="44"/>
        <v>6.3964311254964485</v>
      </c>
      <c r="R115" s="4">
        <f t="shared" si="44"/>
        <v>6.041073840746645</v>
      </c>
      <c r="S115" s="4">
        <f t="shared" si="44"/>
        <v>5.723122585970506</v>
      </c>
      <c r="T115" s="4">
        <f t="shared" si="44"/>
        <v>5.436966456671981</v>
      </c>
      <c r="U115" s="4">
        <f t="shared" si="44"/>
        <v>5.178063292068552</v>
      </c>
      <c r="V115" s="4">
        <f t="shared" si="44"/>
        <v>4.942696778792709</v>
      </c>
      <c r="W115" s="4">
        <f t="shared" si="44"/>
        <v>4.7277969188452005</v>
      </c>
      <c r="X115" s="4">
        <f t="shared" si="44"/>
        <v>4.530805380559984</v>
      </c>
      <c r="Y115" s="4">
        <f t="shared" si="45"/>
        <v>4.349573165337585</v>
      </c>
      <c r="Z115" s="4">
        <f t="shared" si="45"/>
        <v>4.182281889747677</v>
      </c>
      <c r="AA115" s="4">
        <f t="shared" si="45"/>
        <v>4.027382560497764</v>
      </c>
      <c r="AB115" s="4">
        <f t="shared" si="45"/>
        <v>3.883547469051415</v>
      </c>
      <c r="AC115" s="4">
        <f t="shared" si="45"/>
        <v>3.7496320390841245</v>
      </c>
      <c r="AD115" s="4">
        <f t="shared" si="45"/>
        <v>3.624644304447987</v>
      </c>
    </row>
    <row r="116" spans="1:30" ht="12.75">
      <c r="A116" s="9"/>
      <c r="B116" s="20">
        <v>35</v>
      </c>
      <c r="C116" s="33">
        <f>(B116/40*C$117^2)^0.5</f>
        <v>0.46770717334674267</v>
      </c>
      <c r="D116" s="25">
        <f t="shared" si="39"/>
        <v>1770.271651117421</v>
      </c>
      <c r="E116" s="4">
        <f t="shared" si="43"/>
        <v>23.490379861088318</v>
      </c>
      <c r="F116" s="4">
        <f t="shared" si="43"/>
        <v>19.575316550906933</v>
      </c>
      <c r="G116" s="4">
        <f t="shared" si="43"/>
        <v>16.77884275792023</v>
      </c>
      <c r="H116" s="4">
        <f t="shared" si="43"/>
        <v>14.6814874131802</v>
      </c>
      <c r="I116" s="4">
        <f t="shared" si="43"/>
        <v>13.050211033937954</v>
      </c>
      <c r="J116" s="4">
        <f t="shared" si="43"/>
        <v>11.745189930544159</v>
      </c>
      <c r="K116" s="4">
        <f t="shared" si="43"/>
        <v>10.677445391403783</v>
      </c>
      <c r="L116" s="4">
        <f t="shared" si="43"/>
        <v>9.787658275453467</v>
      </c>
      <c r="M116" s="4">
        <f t="shared" si="43"/>
        <v>9.034761485033968</v>
      </c>
      <c r="N116" s="4">
        <f t="shared" si="43"/>
        <v>8.389421378960115</v>
      </c>
      <c r="O116" s="4">
        <f t="shared" si="44"/>
        <v>7.8301266203627735</v>
      </c>
      <c r="P116" s="4">
        <f t="shared" si="44"/>
        <v>7.3407437065901</v>
      </c>
      <c r="Q116" s="4">
        <f t="shared" si="44"/>
        <v>6.90893525326127</v>
      </c>
      <c r="R116" s="4">
        <f t="shared" si="44"/>
        <v>6.525105516968977</v>
      </c>
      <c r="S116" s="4">
        <f t="shared" si="44"/>
        <v>6.181678910812716</v>
      </c>
      <c r="T116" s="4">
        <f t="shared" si="44"/>
        <v>5.8725949652720795</v>
      </c>
      <c r="U116" s="4">
        <f t="shared" si="44"/>
        <v>5.592947585973409</v>
      </c>
      <c r="V116" s="4">
        <f t="shared" si="44"/>
        <v>5.338722695701891</v>
      </c>
      <c r="W116" s="4">
        <f t="shared" si="44"/>
        <v>5.1066043176278955</v>
      </c>
      <c r="X116" s="4">
        <f t="shared" si="44"/>
        <v>4.893829137726733</v>
      </c>
      <c r="Y116" s="4">
        <f t="shared" si="45"/>
        <v>4.698075972217664</v>
      </c>
      <c r="Z116" s="4">
        <f t="shared" si="45"/>
        <v>4.517380742516984</v>
      </c>
      <c r="AA116" s="4">
        <f t="shared" si="45"/>
        <v>4.350070344645985</v>
      </c>
      <c r="AB116" s="4">
        <f t="shared" si="45"/>
        <v>4.194710689480058</v>
      </c>
      <c r="AC116" s="4">
        <f t="shared" si="45"/>
        <v>4.05006549329109</v>
      </c>
      <c r="AD116" s="4">
        <f t="shared" si="45"/>
        <v>3.9150633101813868</v>
      </c>
    </row>
    <row r="117" spans="1:30" ht="12.75">
      <c r="A117" s="9"/>
      <c r="B117" s="21">
        <f>40*C117^2/C$117^2</f>
        <v>40</v>
      </c>
      <c r="C117" s="34">
        <v>0.5</v>
      </c>
      <c r="D117" s="26">
        <f t="shared" si="39"/>
        <v>1892.5</v>
      </c>
      <c r="E117" s="12">
        <f t="shared" si="43"/>
        <v>25.11227237867627</v>
      </c>
      <c r="F117" s="12">
        <f t="shared" si="43"/>
        <v>20.926893648896893</v>
      </c>
      <c r="G117" s="12">
        <f t="shared" si="43"/>
        <v>17.93733741334019</v>
      </c>
      <c r="H117" s="12">
        <f t="shared" si="43"/>
        <v>15.69517023667267</v>
      </c>
      <c r="I117" s="12">
        <f t="shared" si="43"/>
        <v>13.951262432597929</v>
      </c>
      <c r="J117" s="12">
        <f t="shared" si="43"/>
        <v>12.556136189338135</v>
      </c>
      <c r="K117" s="12">
        <f t="shared" si="43"/>
        <v>11.414669263034671</v>
      </c>
      <c r="L117" s="12">
        <f t="shared" si="43"/>
        <v>10.463446824448447</v>
      </c>
      <c r="M117" s="12">
        <f t="shared" si="43"/>
        <v>9.658566299490873</v>
      </c>
      <c r="N117" s="12">
        <f t="shared" si="43"/>
        <v>8.968668706670096</v>
      </c>
      <c r="O117" s="12">
        <f t="shared" si="44"/>
        <v>8.370757459558757</v>
      </c>
      <c r="P117" s="12">
        <f t="shared" si="44"/>
        <v>7.847585118336335</v>
      </c>
      <c r="Q117" s="12">
        <f t="shared" si="44"/>
        <v>7.385962464316551</v>
      </c>
      <c r="R117" s="12">
        <f t="shared" si="44"/>
        <v>6.975631216298964</v>
      </c>
      <c r="S117" s="12">
        <f t="shared" si="44"/>
        <v>6.608492731230597</v>
      </c>
      <c r="T117" s="12">
        <f t="shared" si="44"/>
        <v>6.2780680946690675</v>
      </c>
      <c r="U117" s="12">
        <f t="shared" si="44"/>
        <v>5.979112471113398</v>
      </c>
      <c r="V117" s="12">
        <f t="shared" si="44"/>
        <v>5.707334631517336</v>
      </c>
      <c r="W117" s="12">
        <f t="shared" si="44"/>
        <v>5.459189647538319</v>
      </c>
      <c r="X117" s="12">
        <f t="shared" si="44"/>
        <v>5.231723412224223</v>
      </c>
      <c r="Y117" s="12">
        <f t="shared" si="45"/>
        <v>5.0224544757352545</v>
      </c>
      <c r="Z117" s="12">
        <f t="shared" si="45"/>
        <v>4.829283149745437</v>
      </c>
      <c r="AA117" s="12">
        <f t="shared" si="45"/>
        <v>4.650420810865977</v>
      </c>
      <c r="AB117" s="12">
        <f t="shared" si="45"/>
        <v>4.484334353335048</v>
      </c>
      <c r="AC117" s="12">
        <f t="shared" si="45"/>
        <v>4.329702134254529</v>
      </c>
      <c r="AD117" s="12">
        <f t="shared" si="45"/>
        <v>4.185378729779378</v>
      </c>
    </row>
    <row r="118" spans="1:30" ht="12.75">
      <c r="A118" s="9"/>
      <c r="B118" s="20">
        <v>45</v>
      </c>
      <c r="C118" s="33">
        <f aca="true" t="shared" si="46" ref="C118:C129">(B118/40*C$117^2)^0.5</f>
        <v>0.5303300858899106</v>
      </c>
      <c r="D118" s="25">
        <f t="shared" si="39"/>
        <v>2007.2993750933117</v>
      </c>
      <c r="E118" s="4">
        <f t="shared" si="43"/>
        <v>26.635587134948434</v>
      </c>
      <c r="F118" s="4">
        <f t="shared" si="43"/>
        <v>22.196322612457028</v>
      </c>
      <c r="G118" s="4">
        <f t="shared" si="43"/>
        <v>19.025419382106026</v>
      </c>
      <c r="H118" s="4">
        <f t="shared" si="43"/>
        <v>16.647241959342768</v>
      </c>
      <c r="I118" s="4">
        <f t="shared" si="43"/>
        <v>14.797548408304685</v>
      </c>
      <c r="J118" s="4">
        <f t="shared" si="43"/>
        <v>13.317793567474217</v>
      </c>
      <c r="K118" s="4">
        <f t="shared" si="43"/>
        <v>12.107085061340198</v>
      </c>
      <c r="L118" s="4">
        <f t="shared" si="43"/>
        <v>11.098161306228514</v>
      </c>
      <c r="M118" s="4">
        <f t="shared" si="43"/>
        <v>10.24445659036478</v>
      </c>
      <c r="N118" s="4">
        <f t="shared" si="43"/>
        <v>9.512709691053013</v>
      </c>
      <c r="O118" s="4">
        <f t="shared" si="44"/>
        <v>8.87852904498281</v>
      </c>
      <c r="P118" s="4">
        <f t="shared" si="44"/>
        <v>8.323620979671384</v>
      </c>
      <c r="Q118" s="4">
        <f t="shared" si="44"/>
        <v>7.833996216161304</v>
      </c>
      <c r="R118" s="4">
        <f t="shared" si="44"/>
        <v>7.3987742041523425</v>
      </c>
      <c r="S118" s="4">
        <f t="shared" si="44"/>
        <v>7.009365035512746</v>
      </c>
      <c r="T118" s="4">
        <f t="shared" si="44"/>
        <v>6.6588967837371085</v>
      </c>
      <c r="U118" s="4">
        <f t="shared" si="44"/>
        <v>6.341806460702008</v>
      </c>
      <c r="V118" s="4">
        <f t="shared" si="44"/>
        <v>6.053542530670099</v>
      </c>
      <c r="W118" s="4">
        <f t="shared" si="44"/>
        <v>5.790345029336617</v>
      </c>
      <c r="X118" s="4">
        <f t="shared" si="44"/>
        <v>5.549080653114257</v>
      </c>
      <c r="Y118" s="4">
        <f t="shared" si="45"/>
        <v>5.327117426989687</v>
      </c>
      <c r="Z118" s="4">
        <f t="shared" si="45"/>
        <v>5.12222829518239</v>
      </c>
      <c r="AA118" s="4">
        <f t="shared" si="45"/>
        <v>4.932516136101562</v>
      </c>
      <c r="AB118" s="4">
        <f t="shared" si="45"/>
        <v>4.756354845526507</v>
      </c>
      <c r="AC118" s="4">
        <f t="shared" si="45"/>
        <v>4.592342609473868</v>
      </c>
      <c r="AD118" s="4">
        <f t="shared" si="45"/>
        <v>4.439264522491405</v>
      </c>
    </row>
    <row r="119" spans="1:30" ht="12.75">
      <c r="A119" s="9"/>
      <c r="B119" s="20">
        <v>50</v>
      </c>
      <c r="C119" s="33">
        <f t="shared" si="46"/>
        <v>0.5590169943749475</v>
      </c>
      <c r="D119" s="25">
        <f t="shared" si="39"/>
        <v>2115.879323709176</v>
      </c>
      <c r="E119" s="4">
        <f t="shared" si="43"/>
        <v>28.076374054105237</v>
      </c>
      <c r="F119" s="4">
        <f t="shared" si="43"/>
        <v>23.396978378421036</v>
      </c>
      <c r="G119" s="4">
        <f t="shared" si="43"/>
        <v>20.054552895789456</v>
      </c>
      <c r="H119" s="4">
        <f t="shared" si="43"/>
        <v>17.547733783815772</v>
      </c>
      <c r="I119" s="4">
        <f t="shared" si="43"/>
        <v>15.597985585614019</v>
      </c>
      <c r="J119" s="4">
        <f t="shared" si="43"/>
        <v>14.038187027052619</v>
      </c>
      <c r="K119" s="4">
        <f t="shared" si="43"/>
        <v>12.761988206411472</v>
      </c>
      <c r="L119" s="4">
        <f t="shared" si="43"/>
        <v>11.698489189210518</v>
      </c>
      <c r="M119" s="4">
        <f t="shared" si="43"/>
        <v>10.798605405425091</v>
      </c>
      <c r="N119" s="4">
        <f t="shared" si="43"/>
        <v>10.027276447894728</v>
      </c>
      <c r="O119" s="4">
        <f t="shared" si="44"/>
        <v>9.358791351368412</v>
      </c>
      <c r="P119" s="4">
        <f t="shared" si="44"/>
        <v>8.773866891907886</v>
      </c>
      <c r="Q119" s="4">
        <f t="shared" si="44"/>
        <v>8.257757074736835</v>
      </c>
      <c r="R119" s="4">
        <f t="shared" si="44"/>
        <v>7.7989927928070095</v>
      </c>
      <c r="S119" s="4">
        <f t="shared" si="44"/>
        <v>7.38851948792243</v>
      </c>
      <c r="T119" s="4">
        <f t="shared" si="44"/>
        <v>7.019093513526309</v>
      </c>
      <c r="U119" s="4">
        <f t="shared" si="44"/>
        <v>6.684850965263153</v>
      </c>
      <c r="V119" s="4">
        <f t="shared" si="44"/>
        <v>6.380994103205736</v>
      </c>
      <c r="W119" s="4">
        <f t="shared" si="44"/>
        <v>6.103559576979399</v>
      </c>
      <c r="X119" s="4">
        <f t="shared" si="44"/>
        <v>5.849244594605259</v>
      </c>
      <c r="Y119" s="4">
        <f t="shared" si="45"/>
        <v>5.615274810821048</v>
      </c>
      <c r="Z119" s="4">
        <f t="shared" si="45"/>
        <v>5.3993027027125455</v>
      </c>
      <c r="AA119" s="4">
        <f t="shared" si="45"/>
        <v>5.199328528538007</v>
      </c>
      <c r="AB119" s="4">
        <f t="shared" si="45"/>
        <v>5.013638223947364</v>
      </c>
      <c r="AC119" s="4">
        <f t="shared" si="45"/>
        <v>4.840754147259524</v>
      </c>
      <c r="AD119" s="4">
        <f t="shared" si="45"/>
        <v>4.679395675684206</v>
      </c>
    </row>
    <row r="120" spans="1:30" ht="12.75">
      <c r="A120" s="9"/>
      <c r="B120" s="20">
        <v>55</v>
      </c>
      <c r="C120" s="33">
        <f t="shared" si="46"/>
        <v>0.5863019699779287</v>
      </c>
      <c r="D120" s="25">
        <f t="shared" si="39"/>
        <v>2219.1529563664603</v>
      </c>
      <c r="E120" s="4">
        <f t="shared" si="43"/>
        <v>29.44674953248045</v>
      </c>
      <c r="F120" s="4">
        <f t="shared" si="43"/>
        <v>24.53895794373371</v>
      </c>
      <c r="G120" s="4">
        <f t="shared" si="43"/>
        <v>21.03339252320032</v>
      </c>
      <c r="H120" s="4">
        <f t="shared" si="43"/>
        <v>18.40421845780028</v>
      </c>
      <c r="I120" s="4">
        <f t="shared" si="43"/>
        <v>16.35930529582247</v>
      </c>
      <c r="J120" s="4">
        <f t="shared" si="43"/>
        <v>14.723374766240225</v>
      </c>
      <c r="K120" s="4">
        <f t="shared" si="43"/>
        <v>13.384886151127477</v>
      </c>
      <c r="L120" s="4">
        <f t="shared" si="43"/>
        <v>12.269478971866855</v>
      </c>
      <c r="M120" s="4">
        <f t="shared" si="43"/>
        <v>11.325672897107864</v>
      </c>
      <c r="N120" s="4">
        <f t="shared" si="43"/>
        <v>10.51669626160016</v>
      </c>
      <c r="O120" s="4">
        <f t="shared" si="44"/>
        <v>9.815583177493485</v>
      </c>
      <c r="P120" s="4">
        <f t="shared" si="44"/>
        <v>9.20210922890014</v>
      </c>
      <c r="Q120" s="4">
        <f t="shared" si="44"/>
        <v>8.660808686023662</v>
      </c>
      <c r="R120" s="4">
        <f t="shared" si="44"/>
        <v>8.179652647911235</v>
      </c>
      <c r="S120" s="4">
        <f t="shared" si="44"/>
        <v>7.749144613810644</v>
      </c>
      <c r="T120" s="4">
        <f t="shared" si="44"/>
        <v>7.361687383120112</v>
      </c>
      <c r="U120" s="4">
        <f t="shared" si="44"/>
        <v>7.011130841066774</v>
      </c>
      <c r="V120" s="4">
        <f t="shared" si="44"/>
        <v>6.692443075563738</v>
      </c>
      <c r="W120" s="4">
        <f t="shared" si="44"/>
        <v>6.401467289669664</v>
      </c>
      <c r="X120" s="4">
        <f t="shared" si="44"/>
        <v>6.134739485933427</v>
      </c>
      <c r="Y120" s="4">
        <f t="shared" si="45"/>
        <v>5.88934990649609</v>
      </c>
      <c r="Z120" s="4">
        <f t="shared" si="45"/>
        <v>5.662836448553932</v>
      </c>
      <c r="AA120" s="4">
        <f t="shared" si="45"/>
        <v>5.453101765274157</v>
      </c>
      <c r="AB120" s="4">
        <f t="shared" si="45"/>
        <v>5.25834813080008</v>
      </c>
      <c r="AC120" s="4">
        <f t="shared" si="45"/>
        <v>5.0770257814621464</v>
      </c>
      <c r="AD120" s="4">
        <f t="shared" si="45"/>
        <v>4.9077915887467425</v>
      </c>
    </row>
    <row r="121" spans="1:30" ht="12.75">
      <c r="A121" s="9"/>
      <c r="B121" s="20">
        <v>60</v>
      </c>
      <c r="C121" s="33">
        <f t="shared" si="46"/>
        <v>0.6123724356957945</v>
      </c>
      <c r="D121" s="25">
        <f t="shared" si="39"/>
        <v>2317.829669108582</v>
      </c>
      <c r="E121" s="4">
        <f t="shared" si="43"/>
        <v>30.756126804772418</v>
      </c>
      <c r="F121" s="4">
        <f t="shared" si="43"/>
        <v>25.630105670643687</v>
      </c>
      <c r="G121" s="4">
        <f t="shared" si="43"/>
        <v>21.96866200340887</v>
      </c>
      <c r="H121" s="4">
        <f t="shared" si="43"/>
        <v>19.222579252982765</v>
      </c>
      <c r="I121" s="4">
        <f t="shared" si="43"/>
        <v>17.086737113762457</v>
      </c>
      <c r="J121" s="4">
        <f t="shared" si="43"/>
        <v>15.378063402386209</v>
      </c>
      <c r="K121" s="4">
        <f t="shared" si="43"/>
        <v>13.98005763853292</v>
      </c>
      <c r="L121" s="4">
        <f t="shared" si="43"/>
        <v>12.815052835321843</v>
      </c>
      <c r="M121" s="4">
        <f t="shared" si="43"/>
        <v>11.829279540297085</v>
      </c>
      <c r="N121" s="4">
        <f t="shared" si="43"/>
        <v>10.984331001704435</v>
      </c>
      <c r="O121" s="4">
        <f t="shared" si="44"/>
        <v>10.252042268257474</v>
      </c>
      <c r="P121" s="4">
        <f t="shared" si="44"/>
        <v>9.611289626491383</v>
      </c>
      <c r="Q121" s="4">
        <f t="shared" si="44"/>
        <v>9.045919648462476</v>
      </c>
      <c r="R121" s="4">
        <f t="shared" si="44"/>
        <v>8.543368556881228</v>
      </c>
      <c r="S121" s="4">
        <f t="shared" si="44"/>
        <v>8.09371758020327</v>
      </c>
      <c r="T121" s="4">
        <f t="shared" si="44"/>
        <v>7.689031701193104</v>
      </c>
      <c r="U121" s="4">
        <f t="shared" si="44"/>
        <v>7.322887334469624</v>
      </c>
      <c r="V121" s="4">
        <f t="shared" si="44"/>
        <v>6.99002881926646</v>
      </c>
      <c r="W121" s="4">
        <f t="shared" si="44"/>
        <v>6.686114522776613</v>
      </c>
      <c r="X121" s="4">
        <f t="shared" si="44"/>
        <v>6.407526417660922</v>
      </c>
      <c r="Y121" s="4">
        <f t="shared" si="45"/>
        <v>6.151225360954485</v>
      </c>
      <c r="Z121" s="4">
        <f t="shared" si="45"/>
        <v>5.9146397701485425</v>
      </c>
      <c r="AA121" s="4">
        <f t="shared" si="45"/>
        <v>5.695579037920819</v>
      </c>
      <c r="AB121" s="4">
        <f t="shared" si="45"/>
        <v>5.492165500852217</v>
      </c>
      <c r="AC121" s="4">
        <f t="shared" si="45"/>
        <v>5.302780483581452</v>
      </c>
      <c r="AD121" s="4">
        <f t="shared" si="45"/>
        <v>5.126021134128737</v>
      </c>
    </row>
    <row r="122" spans="1:30" ht="12.75">
      <c r="A122" s="9"/>
      <c r="B122" s="20">
        <v>65</v>
      </c>
      <c r="C122" s="33">
        <f t="shared" si="46"/>
        <v>0.6373774391990981</v>
      </c>
      <c r="D122" s="25">
        <f t="shared" si="39"/>
        <v>2412.4736073685863</v>
      </c>
      <c r="E122" s="4">
        <f t="shared" si="43"/>
        <v>32.01199172238185</v>
      </c>
      <c r="F122" s="4">
        <f t="shared" si="43"/>
        <v>26.67665976865154</v>
      </c>
      <c r="G122" s="4">
        <f t="shared" si="43"/>
        <v>22.86570837312989</v>
      </c>
      <c r="H122" s="4">
        <f t="shared" si="43"/>
        <v>20.007494826488653</v>
      </c>
      <c r="I122" s="4">
        <f t="shared" si="43"/>
        <v>17.784439845767693</v>
      </c>
      <c r="J122" s="4">
        <f t="shared" si="43"/>
        <v>16.005995861190925</v>
      </c>
      <c r="K122" s="4">
        <f t="shared" si="43"/>
        <v>14.550905328355384</v>
      </c>
      <c r="L122" s="4">
        <f t="shared" si="43"/>
        <v>13.33832988432577</v>
      </c>
      <c r="M122" s="4">
        <f t="shared" si="43"/>
        <v>12.312304508608404</v>
      </c>
      <c r="N122" s="4">
        <f t="shared" si="43"/>
        <v>11.432854186564946</v>
      </c>
      <c r="O122" s="4">
        <f t="shared" si="44"/>
        <v>10.670663907460618</v>
      </c>
      <c r="P122" s="4">
        <f t="shared" si="44"/>
        <v>10.003747413244326</v>
      </c>
      <c r="Q122" s="4">
        <f t="shared" si="44"/>
        <v>9.415291683053484</v>
      </c>
      <c r="R122" s="4">
        <f t="shared" si="44"/>
        <v>8.892219922883847</v>
      </c>
      <c r="S122" s="4">
        <f t="shared" si="44"/>
        <v>8.424208347995224</v>
      </c>
      <c r="T122" s="4">
        <f t="shared" si="44"/>
        <v>8.002997930595463</v>
      </c>
      <c r="U122" s="4">
        <f t="shared" si="44"/>
        <v>7.621902791043298</v>
      </c>
      <c r="V122" s="4">
        <f t="shared" si="44"/>
        <v>7.275452664177692</v>
      </c>
      <c r="W122" s="4">
        <f t="shared" si="44"/>
        <v>6.959128635300403</v>
      </c>
      <c r="X122" s="4">
        <f t="shared" si="44"/>
        <v>6.669164942162885</v>
      </c>
      <c r="Y122" s="4">
        <f t="shared" si="45"/>
        <v>6.402398344476371</v>
      </c>
      <c r="Z122" s="4">
        <f t="shared" si="45"/>
        <v>6.156152254304202</v>
      </c>
      <c r="AA122" s="4">
        <f t="shared" si="45"/>
        <v>5.9281466152558995</v>
      </c>
      <c r="AB122" s="4">
        <f t="shared" si="45"/>
        <v>5.716427093282473</v>
      </c>
      <c r="AC122" s="4">
        <f t="shared" si="45"/>
        <v>5.519308917652042</v>
      </c>
      <c r="AD122" s="4">
        <f t="shared" si="45"/>
        <v>5.335331953730309</v>
      </c>
    </row>
    <row r="123" spans="1:30" ht="12.75">
      <c r="A123" s="9"/>
      <c r="B123" s="20">
        <v>70</v>
      </c>
      <c r="C123" s="33">
        <f t="shared" si="46"/>
        <v>0.6614378277661477</v>
      </c>
      <c r="D123" s="25">
        <f t="shared" si="39"/>
        <v>2503.542178094869</v>
      </c>
      <c r="E123" s="4">
        <f t="shared" si="43"/>
        <v>33.22041378484693</v>
      </c>
      <c r="F123" s="4">
        <f t="shared" si="43"/>
        <v>27.68367815403911</v>
      </c>
      <c r="G123" s="4">
        <f t="shared" si="43"/>
        <v>23.728866989176378</v>
      </c>
      <c r="H123" s="4">
        <f t="shared" si="43"/>
        <v>20.762758615529332</v>
      </c>
      <c r="I123" s="4">
        <f t="shared" si="43"/>
        <v>18.45578543602607</v>
      </c>
      <c r="J123" s="4">
        <f t="shared" si="43"/>
        <v>16.610206892423466</v>
      </c>
      <c r="K123" s="4">
        <f t="shared" si="43"/>
        <v>15.10018808402133</v>
      </c>
      <c r="L123" s="4">
        <f t="shared" si="43"/>
        <v>13.841839077019555</v>
      </c>
      <c r="M123" s="4">
        <f t="shared" si="43"/>
        <v>12.777082224941129</v>
      </c>
      <c r="N123" s="4">
        <f t="shared" si="43"/>
        <v>11.864433494588189</v>
      </c>
      <c r="O123" s="4">
        <f t="shared" si="44"/>
        <v>11.073471261615643</v>
      </c>
      <c r="P123" s="4">
        <f t="shared" si="44"/>
        <v>10.381379307764666</v>
      </c>
      <c r="Q123" s="4">
        <f t="shared" si="44"/>
        <v>9.770709936719685</v>
      </c>
      <c r="R123" s="4">
        <f t="shared" si="44"/>
        <v>9.227892718013035</v>
      </c>
      <c r="S123" s="4">
        <f t="shared" si="44"/>
        <v>8.742214153907089</v>
      </c>
      <c r="T123" s="4">
        <f t="shared" si="44"/>
        <v>8.305103446211733</v>
      </c>
      <c r="U123" s="4">
        <f t="shared" si="44"/>
        <v>7.90962232972546</v>
      </c>
      <c r="V123" s="4">
        <f t="shared" si="44"/>
        <v>7.550094042010665</v>
      </c>
      <c r="W123" s="4">
        <f t="shared" si="44"/>
        <v>7.221829083662377</v>
      </c>
      <c r="X123" s="4">
        <f t="shared" si="44"/>
        <v>6.920919538509778</v>
      </c>
      <c r="Y123" s="4">
        <f t="shared" si="45"/>
        <v>6.644082756969386</v>
      </c>
      <c r="Z123" s="4">
        <f t="shared" si="45"/>
        <v>6.388541112470564</v>
      </c>
      <c r="AA123" s="4">
        <f t="shared" si="45"/>
        <v>6.151928478675356</v>
      </c>
      <c r="AB123" s="4">
        <f t="shared" si="45"/>
        <v>5.9322167472940945</v>
      </c>
      <c r="AC123" s="4">
        <f t="shared" si="45"/>
        <v>5.72765754911154</v>
      </c>
      <c r="AD123" s="4">
        <f t="shared" si="45"/>
        <v>5.536735630807821</v>
      </c>
    </row>
    <row r="124" spans="1:30" ht="12.75">
      <c r="A124" s="9"/>
      <c r="B124" s="20">
        <v>75</v>
      </c>
      <c r="C124" s="33">
        <f t="shared" si="46"/>
        <v>0.6846531968814576</v>
      </c>
      <c r="D124" s="25">
        <f t="shared" si="39"/>
        <v>2591.412350196317</v>
      </c>
      <c r="E124" s="4">
        <f aca="true" t="shared" si="47" ref="E124:N133">$D124*1.2/E$3/4.54/2.47*0.62</f>
        <v>34.38639513003727</v>
      </c>
      <c r="F124" s="4">
        <f t="shared" si="47"/>
        <v>28.655329275031058</v>
      </c>
      <c r="G124" s="4">
        <f t="shared" si="47"/>
        <v>24.561710807169483</v>
      </c>
      <c r="H124" s="4">
        <f t="shared" si="47"/>
        <v>21.491496956273295</v>
      </c>
      <c r="I124" s="4">
        <f t="shared" si="47"/>
        <v>19.103552850020705</v>
      </c>
      <c r="J124" s="4">
        <f t="shared" si="47"/>
        <v>17.193197565018636</v>
      </c>
      <c r="K124" s="4">
        <f t="shared" si="47"/>
        <v>15.630179604562398</v>
      </c>
      <c r="L124" s="4">
        <f t="shared" si="47"/>
        <v>14.327664637515529</v>
      </c>
      <c r="M124" s="4">
        <f t="shared" si="47"/>
        <v>13.225536588475874</v>
      </c>
      <c r="N124" s="4">
        <f t="shared" si="47"/>
        <v>12.280855403584741</v>
      </c>
      <c r="O124" s="4">
        <f aca="true" t="shared" si="48" ref="O124:X133">$D124*1.2/O$3/4.54/2.47*0.62</f>
        <v>11.462131710012423</v>
      </c>
      <c r="P124" s="4">
        <f t="shared" si="48"/>
        <v>10.745748478136647</v>
      </c>
      <c r="Q124" s="4">
        <f t="shared" si="48"/>
        <v>10.113645626481551</v>
      </c>
      <c r="R124" s="4">
        <f t="shared" si="48"/>
        <v>9.551776425010353</v>
      </c>
      <c r="S124" s="4">
        <f t="shared" si="48"/>
        <v>9.04905135000981</v>
      </c>
      <c r="T124" s="4">
        <f t="shared" si="48"/>
        <v>8.596598782509318</v>
      </c>
      <c r="U124" s="4">
        <f t="shared" si="48"/>
        <v>8.18723693572316</v>
      </c>
      <c r="V124" s="4">
        <f t="shared" si="48"/>
        <v>7.815089802281199</v>
      </c>
      <c r="W124" s="4">
        <f t="shared" si="48"/>
        <v>7.475303289138538</v>
      </c>
      <c r="X124" s="4">
        <f t="shared" si="48"/>
        <v>7.163832318757764</v>
      </c>
      <c r="Y124" s="4">
        <f aca="true" t="shared" si="49" ref="Y124:AD133">$D124*1.2/Y$3/4.54/2.47*0.62</f>
        <v>6.8772790260074546</v>
      </c>
      <c r="Z124" s="4">
        <f t="shared" si="49"/>
        <v>6.612768294237937</v>
      </c>
      <c r="AA124" s="4">
        <f t="shared" si="49"/>
        <v>6.367850950006902</v>
      </c>
      <c r="AB124" s="4">
        <f t="shared" si="49"/>
        <v>6.140427701792371</v>
      </c>
      <c r="AC124" s="4">
        <f t="shared" si="49"/>
        <v>5.928688815523668</v>
      </c>
      <c r="AD124" s="4">
        <f t="shared" si="49"/>
        <v>5.731065855006212</v>
      </c>
    </row>
    <row r="125" spans="1:30" ht="12.75">
      <c r="A125" s="9"/>
      <c r="B125" s="20">
        <v>80</v>
      </c>
      <c r="C125" s="33">
        <f t="shared" si="46"/>
        <v>0.7071067811865476</v>
      </c>
      <c r="D125" s="25">
        <f t="shared" si="39"/>
        <v>2676.3991667910827</v>
      </c>
      <c r="E125" s="4">
        <f t="shared" si="47"/>
        <v>35.51411617993125</v>
      </c>
      <c r="F125" s="4">
        <f t="shared" si="47"/>
        <v>29.59509681660937</v>
      </c>
      <c r="G125" s="4">
        <f t="shared" si="47"/>
        <v>25.367225842808036</v>
      </c>
      <c r="H125" s="4">
        <f t="shared" si="47"/>
        <v>22.19632261245703</v>
      </c>
      <c r="I125" s="4">
        <f t="shared" si="47"/>
        <v>19.73006454440625</v>
      </c>
      <c r="J125" s="4">
        <f t="shared" si="47"/>
        <v>17.757058089965625</v>
      </c>
      <c r="K125" s="4">
        <f t="shared" si="47"/>
        <v>16.142780081786935</v>
      </c>
      <c r="L125" s="4">
        <f t="shared" si="47"/>
        <v>14.797548408304685</v>
      </c>
      <c r="M125" s="4">
        <f t="shared" si="47"/>
        <v>13.659275453819712</v>
      </c>
      <c r="N125" s="4">
        <f t="shared" si="47"/>
        <v>12.683612921404018</v>
      </c>
      <c r="O125" s="4">
        <f t="shared" si="48"/>
        <v>11.838038726643752</v>
      </c>
      <c r="P125" s="4">
        <f t="shared" si="48"/>
        <v>11.098161306228516</v>
      </c>
      <c r="Q125" s="4">
        <f t="shared" si="48"/>
        <v>10.445328288215073</v>
      </c>
      <c r="R125" s="4">
        <f t="shared" si="48"/>
        <v>9.865032272203125</v>
      </c>
      <c r="S125" s="4">
        <f t="shared" si="48"/>
        <v>9.34582004735033</v>
      </c>
      <c r="T125" s="4">
        <f t="shared" si="48"/>
        <v>8.878529044982812</v>
      </c>
      <c r="U125" s="4">
        <f t="shared" si="48"/>
        <v>8.455741947602679</v>
      </c>
      <c r="V125" s="4">
        <f t="shared" si="48"/>
        <v>8.071390040893467</v>
      </c>
      <c r="W125" s="4">
        <f t="shared" si="48"/>
        <v>7.72046003911549</v>
      </c>
      <c r="X125" s="4">
        <f t="shared" si="48"/>
        <v>7.3987742041523425</v>
      </c>
      <c r="Y125" s="4">
        <f t="shared" si="49"/>
        <v>7.10282323598625</v>
      </c>
      <c r="Z125" s="4">
        <f t="shared" si="49"/>
        <v>6.829637726909856</v>
      </c>
      <c r="AA125" s="4">
        <f t="shared" si="49"/>
        <v>6.576688181468749</v>
      </c>
      <c r="AB125" s="4">
        <f t="shared" si="49"/>
        <v>6.341806460702009</v>
      </c>
      <c r="AC125" s="4">
        <f t="shared" si="49"/>
        <v>6.123123479298491</v>
      </c>
      <c r="AD125" s="4">
        <f t="shared" si="49"/>
        <v>5.919019363321876</v>
      </c>
    </row>
    <row r="126" spans="1:30" ht="12.75">
      <c r="A126" s="9"/>
      <c r="B126" s="20">
        <v>85</v>
      </c>
      <c r="C126" s="33">
        <f t="shared" si="46"/>
        <v>0.7288689868556626</v>
      </c>
      <c r="D126" s="25">
        <f t="shared" si="39"/>
        <v>2758.7691152486827</v>
      </c>
      <c r="E126" s="4">
        <f t="shared" si="47"/>
        <v>36.60711305257842</v>
      </c>
      <c r="F126" s="4">
        <f t="shared" si="47"/>
        <v>30.505927543815353</v>
      </c>
      <c r="G126" s="4">
        <f t="shared" si="47"/>
        <v>26.14793789469888</v>
      </c>
      <c r="H126" s="4">
        <f t="shared" si="47"/>
        <v>22.879445657861517</v>
      </c>
      <c r="I126" s="4">
        <f t="shared" si="47"/>
        <v>20.33728502921024</v>
      </c>
      <c r="J126" s="4">
        <f t="shared" si="47"/>
        <v>18.30355652628921</v>
      </c>
      <c r="K126" s="4">
        <f t="shared" si="47"/>
        <v>16.639596842081104</v>
      </c>
      <c r="L126" s="4">
        <f t="shared" si="47"/>
        <v>15.252963771907677</v>
      </c>
      <c r="M126" s="4">
        <f t="shared" si="47"/>
        <v>14.079658866376318</v>
      </c>
      <c r="N126" s="4">
        <f t="shared" si="47"/>
        <v>13.07396894734944</v>
      </c>
      <c r="O126" s="4">
        <f t="shared" si="48"/>
        <v>12.202371017526144</v>
      </c>
      <c r="P126" s="4">
        <f t="shared" si="48"/>
        <v>11.439722828930758</v>
      </c>
      <c r="Q126" s="4">
        <f t="shared" si="48"/>
        <v>10.766797956640714</v>
      </c>
      <c r="R126" s="4">
        <f t="shared" si="48"/>
        <v>10.16864251460512</v>
      </c>
      <c r="S126" s="4">
        <f t="shared" si="48"/>
        <v>9.633450803310112</v>
      </c>
      <c r="T126" s="4">
        <f t="shared" si="48"/>
        <v>9.151778263144605</v>
      </c>
      <c r="U126" s="4">
        <f t="shared" si="48"/>
        <v>8.71597929823296</v>
      </c>
      <c r="V126" s="4">
        <f t="shared" si="48"/>
        <v>8.319798421040552</v>
      </c>
      <c r="W126" s="4">
        <f t="shared" si="48"/>
        <v>7.958068054908353</v>
      </c>
      <c r="X126" s="4">
        <f t="shared" si="48"/>
        <v>7.626481885953838</v>
      </c>
      <c r="Y126" s="4">
        <f t="shared" si="49"/>
        <v>7.321422610515685</v>
      </c>
      <c r="Z126" s="4">
        <f t="shared" si="49"/>
        <v>7.039829433188159</v>
      </c>
      <c r="AA126" s="4">
        <f t="shared" si="49"/>
        <v>6.7790950097367455</v>
      </c>
      <c r="AB126" s="4">
        <f t="shared" si="49"/>
        <v>6.53698447367472</v>
      </c>
      <c r="AC126" s="4">
        <f t="shared" si="49"/>
        <v>6.3115712159617985</v>
      </c>
      <c r="AD126" s="4">
        <f t="shared" si="49"/>
        <v>6.101185508763072</v>
      </c>
    </row>
    <row r="127" spans="1:30" ht="12.75">
      <c r="A127" s="9"/>
      <c r="B127" s="20">
        <v>90</v>
      </c>
      <c r="C127" s="33">
        <f t="shared" si="46"/>
        <v>0.75</v>
      </c>
      <c r="D127" s="25">
        <f t="shared" si="39"/>
        <v>2838.75</v>
      </c>
      <c r="E127" s="4">
        <f t="shared" si="47"/>
        <v>37.66840856801441</v>
      </c>
      <c r="F127" s="4">
        <f t="shared" si="47"/>
        <v>31.39034047334534</v>
      </c>
      <c r="G127" s="4">
        <f t="shared" si="47"/>
        <v>26.906006120010293</v>
      </c>
      <c r="H127" s="4">
        <f t="shared" si="47"/>
        <v>23.542755355009003</v>
      </c>
      <c r="I127" s="4">
        <f t="shared" si="47"/>
        <v>20.926893648896893</v>
      </c>
      <c r="J127" s="4">
        <f t="shared" si="47"/>
        <v>18.834204284007203</v>
      </c>
      <c r="K127" s="4">
        <f t="shared" si="47"/>
        <v>17.122003894552</v>
      </c>
      <c r="L127" s="4">
        <f t="shared" si="47"/>
        <v>15.69517023667267</v>
      </c>
      <c r="M127" s="4">
        <f t="shared" si="47"/>
        <v>14.487849449236311</v>
      </c>
      <c r="N127" s="4">
        <f t="shared" si="47"/>
        <v>13.453003060005146</v>
      </c>
      <c r="O127" s="4">
        <f t="shared" si="48"/>
        <v>12.556136189338135</v>
      </c>
      <c r="P127" s="4">
        <f t="shared" si="48"/>
        <v>11.771377677504502</v>
      </c>
      <c r="Q127" s="4">
        <f t="shared" si="48"/>
        <v>11.078943696474825</v>
      </c>
      <c r="R127" s="4">
        <f t="shared" si="48"/>
        <v>10.463446824448447</v>
      </c>
      <c r="S127" s="4">
        <f t="shared" si="48"/>
        <v>9.912739096845895</v>
      </c>
      <c r="T127" s="4">
        <f t="shared" si="48"/>
        <v>9.417102142003602</v>
      </c>
      <c r="U127" s="4">
        <f t="shared" si="48"/>
        <v>8.968668706670096</v>
      </c>
      <c r="V127" s="4">
        <f t="shared" si="48"/>
        <v>8.561001947276</v>
      </c>
      <c r="W127" s="4">
        <f t="shared" si="48"/>
        <v>8.18878447130748</v>
      </c>
      <c r="X127" s="4">
        <f t="shared" si="48"/>
        <v>7.847585118336335</v>
      </c>
      <c r="Y127" s="4">
        <f t="shared" si="49"/>
        <v>7.533681713602881</v>
      </c>
      <c r="Z127" s="4">
        <f t="shared" si="49"/>
        <v>7.2439247246181555</v>
      </c>
      <c r="AA127" s="4">
        <f t="shared" si="49"/>
        <v>6.975631216298964</v>
      </c>
      <c r="AB127" s="4">
        <f t="shared" si="49"/>
        <v>6.726501530002573</v>
      </c>
      <c r="AC127" s="4">
        <f t="shared" si="49"/>
        <v>6.494553201381795</v>
      </c>
      <c r="AD127" s="4">
        <f t="shared" si="49"/>
        <v>6.2780680946690675</v>
      </c>
    </row>
    <row r="128" spans="1:30" ht="12.75">
      <c r="A128" s="9"/>
      <c r="B128" s="20">
        <v>95</v>
      </c>
      <c r="C128" s="33">
        <f t="shared" si="46"/>
        <v>0.770551750371122</v>
      </c>
      <c r="D128" s="25">
        <f t="shared" si="39"/>
        <v>2916.538375154697</v>
      </c>
      <c r="E128" s="4">
        <f t="shared" si="47"/>
        <v>38.70061087437076</v>
      </c>
      <c r="F128" s="4">
        <f t="shared" si="47"/>
        <v>32.250509061975634</v>
      </c>
      <c r="G128" s="4">
        <f t="shared" si="47"/>
        <v>27.6432934816934</v>
      </c>
      <c r="H128" s="4">
        <f t="shared" si="47"/>
        <v>24.187881796481722</v>
      </c>
      <c r="I128" s="4">
        <f t="shared" si="47"/>
        <v>21.50033937465042</v>
      </c>
      <c r="J128" s="4">
        <f t="shared" si="47"/>
        <v>19.35030543718538</v>
      </c>
      <c r="K128" s="4">
        <f t="shared" si="47"/>
        <v>17.59118676107762</v>
      </c>
      <c r="L128" s="4">
        <f t="shared" si="47"/>
        <v>16.125254530987817</v>
      </c>
      <c r="M128" s="4">
        <f t="shared" si="47"/>
        <v>14.884850336296447</v>
      </c>
      <c r="N128" s="4">
        <f t="shared" si="47"/>
        <v>13.8216467408467</v>
      </c>
      <c r="O128" s="4">
        <f t="shared" si="48"/>
        <v>12.900203624790255</v>
      </c>
      <c r="P128" s="4">
        <f t="shared" si="48"/>
        <v>12.093940898240861</v>
      </c>
      <c r="Q128" s="4">
        <f t="shared" si="48"/>
        <v>11.382532610109047</v>
      </c>
      <c r="R128" s="4">
        <f t="shared" si="48"/>
        <v>10.75016968732521</v>
      </c>
      <c r="S128" s="4">
        <f t="shared" si="48"/>
        <v>10.184371282729147</v>
      </c>
      <c r="T128" s="4">
        <f t="shared" si="48"/>
        <v>9.67515271859269</v>
      </c>
      <c r="U128" s="4">
        <f t="shared" si="48"/>
        <v>9.214431160564468</v>
      </c>
      <c r="V128" s="4">
        <f t="shared" si="48"/>
        <v>8.79559338053881</v>
      </c>
      <c r="W128" s="4">
        <f t="shared" si="48"/>
        <v>8.413176277037122</v>
      </c>
      <c r="X128" s="4">
        <f t="shared" si="48"/>
        <v>8.062627265493909</v>
      </c>
      <c r="Y128" s="4">
        <f t="shared" si="49"/>
        <v>7.740122174874154</v>
      </c>
      <c r="Z128" s="4">
        <f t="shared" si="49"/>
        <v>7.442425168148223</v>
      </c>
      <c r="AA128" s="4">
        <f t="shared" si="49"/>
        <v>7.166779791550142</v>
      </c>
      <c r="AB128" s="4">
        <f t="shared" si="49"/>
        <v>6.91082337042335</v>
      </c>
      <c r="AC128" s="4">
        <f t="shared" si="49"/>
        <v>6.67251911627082</v>
      </c>
      <c r="AD128" s="4">
        <f t="shared" si="49"/>
        <v>6.450101812395127</v>
      </c>
    </row>
    <row r="129" spans="1:30" ht="12.75">
      <c r="A129" s="18"/>
      <c r="B129" s="22">
        <v>100</v>
      </c>
      <c r="C129" s="35">
        <f t="shared" si="46"/>
        <v>0.7905694150420949</v>
      </c>
      <c r="D129" s="27">
        <f t="shared" si="39"/>
        <v>2992.305235934329</v>
      </c>
      <c r="E129" s="17">
        <f t="shared" si="47"/>
        <v>39.70598896957572</v>
      </c>
      <c r="F129" s="17">
        <f t="shared" si="47"/>
        <v>33.088324141313095</v>
      </c>
      <c r="G129" s="17">
        <f t="shared" si="47"/>
        <v>28.361420692554084</v>
      </c>
      <c r="H129" s="17">
        <f t="shared" si="47"/>
        <v>24.81624310598482</v>
      </c>
      <c r="I129" s="17">
        <f t="shared" si="47"/>
        <v>22.058882760875395</v>
      </c>
      <c r="J129" s="17">
        <f t="shared" si="47"/>
        <v>19.85299448478786</v>
      </c>
      <c r="K129" s="17">
        <f t="shared" si="47"/>
        <v>18.0481768043526</v>
      </c>
      <c r="L129" s="17">
        <f t="shared" si="47"/>
        <v>16.544162070656547</v>
      </c>
      <c r="M129" s="17">
        <f t="shared" si="47"/>
        <v>15.271534219067583</v>
      </c>
      <c r="N129" s="17">
        <f t="shared" si="47"/>
        <v>14.180710346277042</v>
      </c>
      <c r="O129" s="17">
        <f t="shared" si="48"/>
        <v>13.235329656525238</v>
      </c>
      <c r="P129" s="17">
        <f t="shared" si="48"/>
        <v>12.40812155299241</v>
      </c>
      <c r="Q129" s="17">
        <f t="shared" si="48"/>
        <v>11.678232049875211</v>
      </c>
      <c r="R129" s="17">
        <f t="shared" si="48"/>
        <v>11.029441380437698</v>
      </c>
      <c r="S129" s="17">
        <f t="shared" si="48"/>
        <v>10.448944465677819</v>
      </c>
      <c r="T129" s="17">
        <f t="shared" si="48"/>
        <v>9.92649724239393</v>
      </c>
      <c r="U129" s="17">
        <f t="shared" si="48"/>
        <v>9.453806897518028</v>
      </c>
      <c r="V129" s="17">
        <f t="shared" si="48"/>
        <v>9.0240884021763</v>
      </c>
      <c r="W129" s="17">
        <f t="shared" si="48"/>
        <v>8.63173673251646</v>
      </c>
      <c r="X129" s="17">
        <f t="shared" si="48"/>
        <v>8.272081035328274</v>
      </c>
      <c r="Y129" s="17">
        <f t="shared" si="49"/>
        <v>7.941197793915142</v>
      </c>
      <c r="Z129" s="17">
        <f t="shared" si="49"/>
        <v>7.635767109533791</v>
      </c>
      <c r="AA129" s="17">
        <f t="shared" si="49"/>
        <v>7.352960920291799</v>
      </c>
      <c r="AB129" s="17">
        <f t="shared" si="49"/>
        <v>7.090355173138521</v>
      </c>
      <c r="AC129" s="17">
        <f t="shared" si="49"/>
        <v>6.845860167168227</v>
      </c>
      <c r="AD129" s="17">
        <f t="shared" si="49"/>
        <v>6.617664828262619</v>
      </c>
    </row>
    <row r="130" spans="1:30" ht="12.75">
      <c r="A130" s="9">
        <v>8006</v>
      </c>
      <c r="B130" s="20">
        <v>15</v>
      </c>
      <c r="C130" s="33">
        <f>(B130/40*C$135^2)^0.5</f>
        <v>0.3674234614174767</v>
      </c>
      <c r="D130" s="25">
        <f t="shared" si="39"/>
        <v>1390.6978014651495</v>
      </c>
      <c r="E130" s="4">
        <f t="shared" si="47"/>
        <v>18.453676082863456</v>
      </c>
      <c r="F130" s="4">
        <f t="shared" si="47"/>
        <v>15.378063402386212</v>
      </c>
      <c r="G130" s="4">
        <f t="shared" si="47"/>
        <v>13.181197202045327</v>
      </c>
      <c r="H130" s="4">
        <f t="shared" si="47"/>
        <v>11.53354755178966</v>
      </c>
      <c r="I130" s="4">
        <f t="shared" si="47"/>
        <v>10.252042268257478</v>
      </c>
      <c r="J130" s="4">
        <f t="shared" si="47"/>
        <v>9.226838041431728</v>
      </c>
      <c r="K130" s="4">
        <f t="shared" si="47"/>
        <v>8.388034583119754</v>
      </c>
      <c r="L130" s="4">
        <f t="shared" si="47"/>
        <v>7.689031701193106</v>
      </c>
      <c r="M130" s="4">
        <f t="shared" si="47"/>
        <v>7.097567724178252</v>
      </c>
      <c r="N130" s="4">
        <f t="shared" si="47"/>
        <v>6.590598601022664</v>
      </c>
      <c r="O130" s="4">
        <f t="shared" si="48"/>
        <v>6.151225360954486</v>
      </c>
      <c r="P130" s="4">
        <f t="shared" si="48"/>
        <v>5.76677377589483</v>
      </c>
      <c r="Q130" s="4">
        <f t="shared" si="48"/>
        <v>5.427551789077487</v>
      </c>
      <c r="R130" s="4">
        <f t="shared" si="48"/>
        <v>5.126021134128739</v>
      </c>
      <c r="S130" s="4">
        <f t="shared" si="48"/>
        <v>4.856230548121962</v>
      </c>
      <c r="T130" s="4">
        <f t="shared" si="48"/>
        <v>4.613419020715864</v>
      </c>
      <c r="U130" s="4">
        <f t="shared" si="48"/>
        <v>4.393732400681776</v>
      </c>
      <c r="V130" s="4">
        <f t="shared" si="48"/>
        <v>4.194017291559877</v>
      </c>
      <c r="W130" s="4">
        <f t="shared" si="48"/>
        <v>4.011668713665968</v>
      </c>
      <c r="X130" s="4">
        <f t="shared" si="48"/>
        <v>3.844515850596553</v>
      </c>
      <c r="Y130" s="4">
        <f t="shared" si="49"/>
        <v>3.690735216572692</v>
      </c>
      <c r="Z130" s="4">
        <f t="shared" si="49"/>
        <v>3.548783862089126</v>
      </c>
      <c r="AA130" s="4">
        <f t="shared" si="49"/>
        <v>3.417347422752492</v>
      </c>
      <c r="AB130" s="4">
        <f t="shared" si="49"/>
        <v>3.295299300511332</v>
      </c>
      <c r="AC130" s="4">
        <f t="shared" si="49"/>
        <v>3.1816682901488718</v>
      </c>
      <c r="AD130" s="4">
        <f t="shared" si="49"/>
        <v>3.075612680477243</v>
      </c>
    </row>
    <row r="131" spans="1:30" ht="12.75">
      <c r="A131" s="9"/>
      <c r="B131" s="20">
        <v>20</v>
      </c>
      <c r="C131" s="33">
        <f>(B131/40*C$135^2)^0.5</f>
        <v>0.4242640687119285</v>
      </c>
      <c r="D131" s="25">
        <f t="shared" si="39"/>
        <v>1605.8395000746493</v>
      </c>
      <c r="E131" s="4">
        <f t="shared" si="47"/>
        <v>21.308469707958743</v>
      </c>
      <c r="F131" s="4">
        <f t="shared" si="47"/>
        <v>17.75705808996562</v>
      </c>
      <c r="G131" s="4">
        <f t="shared" si="47"/>
        <v>15.220335505684817</v>
      </c>
      <c r="H131" s="4">
        <f t="shared" si="47"/>
        <v>13.317793567474217</v>
      </c>
      <c r="I131" s="4">
        <f t="shared" si="47"/>
        <v>11.838038726643747</v>
      </c>
      <c r="J131" s="4">
        <f t="shared" si="47"/>
        <v>10.654234853979371</v>
      </c>
      <c r="K131" s="4">
        <f t="shared" si="47"/>
        <v>9.685668049072158</v>
      </c>
      <c r="L131" s="4">
        <f t="shared" si="47"/>
        <v>8.87852904498281</v>
      </c>
      <c r="M131" s="4">
        <f t="shared" si="47"/>
        <v>8.195565272291825</v>
      </c>
      <c r="N131" s="4">
        <f t="shared" si="47"/>
        <v>7.6101677528424085</v>
      </c>
      <c r="O131" s="4">
        <f t="shared" si="48"/>
        <v>7.102823235986249</v>
      </c>
      <c r="P131" s="4">
        <f t="shared" si="48"/>
        <v>6.6588967837371085</v>
      </c>
      <c r="Q131" s="4">
        <f t="shared" si="48"/>
        <v>6.267196972929043</v>
      </c>
      <c r="R131" s="4">
        <f t="shared" si="48"/>
        <v>5.9190193633218735</v>
      </c>
      <c r="S131" s="4">
        <f t="shared" si="48"/>
        <v>5.607492028410197</v>
      </c>
      <c r="T131" s="4">
        <f t="shared" si="48"/>
        <v>5.327117426989686</v>
      </c>
      <c r="U131" s="4">
        <f t="shared" si="48"/>
        <v>5.073445168561606</v>
      </c>
      <c r="V131" s="4">
        <f t="shared" si="48"/>
        <v>4.842834024536079</v>
      </c>
      <c r="W131" s="4">
        <f t="shared" si="48"/>
        <v>4.632276023469292</v>
      </c>
      <c r="X131" s="4">
        <f t="shared" si="48"/>
        <v>4.439264522491405</v>
      </c>
      <c r="Y131" s="4">
        <f t="shared" si="49"/>
        <v>4.261693941591749</v>
      </c>
      <c r="Z131" s="4">
        <f t="shared" si="49"/>
        <v>4.097782636145912</v>
      </c>
      <c r="AA131" s="4">
        <f t="shared" si="49"/>
        <v>3.9460129088812494</v>
      </c>
      <c r="AB131" s="4">
        <f t="shared" si="49"/>
        <v>3.8050838764212043</v>
      </c>
      <c r="AC131" s="4">
        <f t="shared" si="49"/>
        <v>3.6738740875790943</v>
      </c>
      <c r="AD131" s="4">
        <f t="shared" si="49"/>
        <v>3.5514116179931245</v>
      </c>
    </row>
    <row r="132" spans="1:30" ht="12.75">
      <c r="A132" s="9"/>
      <c r="B132" s="20">
        <v>25</v>
      </c>
      <c r="C132" s="33">
        <f>(B132/40*C$135^2)^0.5</f>
        <v>0.4743416490252569</v>
      </c>
      <c r="D132" s="25">
        <f aca="true" t="shared" si="50" ref="D132:D163">C132*3785</f>
        <v>1795.3831415605973</v>
      </c>
      <c r="E132" s="4">
        <f t="shared" si="47"/>
        <v>23.82359338174542</v>
      </c>
      <c r="F132" s="4">
        <f t="shared" si="47"/>
        <v>19.852994484787853</v>
      </c>
      <c r="G132" s="4">
        <f t="shared" si="47"/>
        <v>17.016852415532448</v>
      </c>
      <c r="H132" s="4">
        <f t="shared" si="47"/>
        <v>14.88974586359089</v>
      </c>
      <c r="I132" s="4">
        <f t="shared" si="47"/>
        <v>13.235329656525238</v>
      </c>
      <c r="J132" s="4">
        <f t="shared" si="47"/>
        <v>11.91179669087271</v>
      </c>
      <c r="K132" s="4">
        <f t="shared" si="47"/>
        <v>10.828906082611557</v>
      </c>
      <c r="L132" s="4">
        <f t="shared" si="47"/>
        <v>9.926497242393927</v>
      </c>
      <c r="M132" s="4">
        <f t="shared" si="47"/>
        <v>9.162920531440546</v>
      </c>
      <c r="N132" s="4">
        <f t="shared" si="47"/>
        <v>8.508426207766224</v>
      </c>
      <c r="O132" s="4">
        <f t="shared" si="48"/>
        <v>7.9411977939151415</v>
      </c>
      <c r="P132" s="4">
        <f t="shared" si="48"/>
        <v>7.444872931795445</v>
      </c>
      <c r="Q132" s="4">
        <f t="shared" si="48"/>
        <v>7.006939229925125</v>
      </c>
      <c r="R132" s="4">
        <f t="shared" si="48"/>
        <v>6.617664828262619</v>
      </c>
      <c r="S132" s="4">
        <f t="shared" si="48"/>
        <v>6.269366679406691</v>
      </c>
      <c r="T132" s="4">
        <f t="shared" si="48"/>
        <v>5.955898345436355</v>
      </c>
      <c r="U132" s="4">
        <f t="shared" si="48"/>
        <v>5.672284138510816</v>
      </c>
      <c r="V132" s="4">
        <f t="shared" si="48"/>
        <v>5.414453041305778</v>
      </c>
      <c r="W132" s="4">
        <f t="shared" si="48"/>
        <v>5.179042039509874</v>
      </c>
      <c r="X132" s="4">
        <f t="shared" si="48"/>
        <v>4.963248621196963</v>
      </c>
      <c r="Y132" s="4">
        <f t="shared" si="49"/>
        <v>4.7647186763490845</v>
      </c>
      <c r="Z132" s="4">
        <f t="shared" si="49"/>
        <v>4.581460265720273</v>
      </c>
      <c r="AA132" s="4">
        <f t="shared" si="49"/>
        <v>4.411776552175078</v>
      </c>
      <c r="AB132" s="4">
        <f t="shared" si="49"/>
        <v>4.254213103883112</v>
      </c>
      <c r="AC132" s="4">
        <f t="shared" si="49"/>
        <v>4.107516100300935</v>
      </c>
      <c r="AD132" s="4">
        <f t="shared" si="49"/>
        <v>3.9705988969575707</v>
      </c>
    </row>
    <row r="133" spans="1:30" ht="12.75">
      <c r="A133" s="9"/>
      <c r="B133" s="20">
        <v>30</v>
      </c>
      <c r="C133" s="33">
        <f>(B133/40*C$135^2)^0.5</f>
        <v>0.5196152422706632</v>
      </c>
      <c r="D133" s="25">
        <f t="shared" si="50"/>
        <v>1966.7436919944603</v>
      </c>
      <c r="E133" s="4">
        <f t="shared" si="47"/>
        <v>26.09743899202551</v>
      </c>
      <c r="F133" s="4">
        <f t="shared" si="47"/>
        <v>21.747865826687924</v>
      </c>
      <c r="G133" s="4">
        <f t="shared" si="47"/>
        <v>18.641027851446786</v>
      </c>
      <c r="H133" s="4">
        <f t="shared" si="47"/>
        <v>16.31089937001594</v>
      </c>
      <c r="I133" s="4">
        <f t="shared" si="47"/>
        <v>14.498577217791947</v>
      </c>
      <c r="J133" s="4">
        <f t="shared" si="47"/>
        <v>13.048719496012755</v>
      </c>
      <c r="K133" s="4">
        <f t="shared" si="47"/>
        <v>11.862472269102504</v>
      </c>
      <c r="L133" s="4">
        <f t="shared" si="47"/>
        <v>10.873932913343962</v>
      </c>
      <c r="M133" s="4">
        <f t="shared" si="47"/>
        <v>10.037476535394426</v>
      </c>
      <c r="N133" s="4">
        <f t="shared" si="47"/>
        <v>9.320513925723393</v>
      </c>
      <c r="O133" s="4">
        <f t="shared" si="48"/>
        <v>8.69914633067517</v>
      </c>
      <c r="P133" s="4">
        <f t="shared" si="48"/>
        <v>8.15544968500797</v>
      </c>
      <c r="Q133" s="4">
        <f t="shared" si="48"/>
        <v>7.675717350595737</v>
      </c>
      <c r="R133" s="4">
        <f t="shared" si="48"/>
        <v>7.249288608895974</v>
      </c>
      <c r="S133" s="4">
        <f t="shared" si="48"/>
        <v>6.867747103164606</v>
      </c>
      <c r="T133" s="4">
        <f t="shared" si="48"/>
        <v>6.524359748006377</v>
      </c>
      <c r="U133" s="4">
        <f t="shared" si="48"/>
        <v>6.213675950482264</v>
      </c>
      <c r="V133" s="4">
        <f t="shared" si="48"/>
        <v>5.931236134551252</v>
      </c>
      <c r="W133" s="4">
        <f t="shared" si="48"/>
        <v>5.67335630261424</v>
      </c>
      <c r="X133" s="4">
        <f t="shared" si="48"/>
        <v>5.436966456671981</v>
      </c>
      <c r="Y133" s="4">
        <f t="shared" si="49"/>
        <v>5.219487798405101</v>
      </c>
      <c r="Z133" s="4">
        <f t="shared" si="49"/>
        <v>5.018738267697213</v>
      </c>
      <c r="AA133" s="4">
        <f t="shared" si="49"/>
        <v>4.832859072597316</v>
      </c>
      <c r="AB133" s="4">
        <f t="shared" si="49"/>
        <v>4.6602569628616966</v>
      </c>
      <c r="AC133" s="4">
        <f t="shared" si="49"/>
        <v>4.499558446900949</v>
      </c>
      <c r="AD133" s="4">
        <f t="shared" si="49"/>
        <v>4.349573165337585</v>
      </c>
    </row>
    <row r="134" spans="1:30" ht="12.75">
      <c r="A134" s="9"/>
      <c r="B134" s="20">
        <v>35</v>
      </c>
      <c r="C134" s="33">
        <f>(B134/40*C$135^2)^0.5</f>
        <v>0.5612486080160912</v>
      </c>
      <c r="D134" s="25">
        <f t="shared" si="50"/>
        <v>2124.3259813409054</v>
      </c>
      <c r="E134" s="4">
        <f aca="true" t="shared" si="51" ref="E134:N143">$D134*1.2/E$3/4.54/2.47*0.62</f>
        <v>28.188455833305987</v>
      </c>
      <c r="F134" s="4">
        <f t="shared" si="51"/>
        <v>23.490379861088325</v>
      </c>
      <c r="G134" s="4">
        <f t="shared" si="51"/>
        <v>20.13461130950428</v>
      </c>
      <c r="H134" s="4">
        <f t="shared" si="51"/>
        <v>17.61778489581624</v>
      </c>
      <c r="I134" s="4">
        <f t="shared" si="51"/>
        <v>15.660253240725549</v>
      </c>
      <c r="J134" s="4">
        <f t="shared" si="51"/>
        <v>14.094227916652994</v>
      </c>
      <c r="K134" s="4">
        <f t="shared" si="51"/>
        <v>12.81293446968454</v>
      </c>
      <c r="L134" s="4">
        <f t="shared" si="51"/>
        <v>11.745189930544162</v>
      </c>
      <c r="M134" s="4">
        <f t="shared" si="51"/>
        <v>10.841713782040763</v>
      </c>
      <c r="N134" s="4">
        <f t="shared" si="51"/>
        <v>10.06730565475214</v>
      </c>
      <c r="O134" s="4">
        <f aca="true" t="shared" si="52" ref="O134:X143">$D134*1.2/O$3/4.54/2.47*0.62</f>
        <v>9.396151944435331</v>
      </c>
      <c r="P134" s="4">
        <f t="shared" si="52"/>
        <v>8.80889244790812</v>
      </c>
      <c r="Q134" s="4">
        <f t="shared" si="52"/>
        <v>8.290722303913528</v>
      </c>
      <c r="R134" s="4">
        <f t="shared" si="52"/>
        <v>7.830126620362774</v>
      </c>
      <c r="S134" s="4">
        <f t="shared" si="52"/>
        <v>7.418014692975259</v>
      </c>
      <c r="T134" s="4">
        <f t="shared" si="52"/>
        <v>7.047113958326497</v>
      </c>
      <c r="U134" s="4">
        <f t="shared" si="52"/>
        <v>6.711537103168093</v>
      </c>
      <c r="V134" s="4">
        <f t="shared" si="52"/>
        <v>6.40646723484227</v>
      </c>
      <c r="W134" s="4">
        <f t="shared" si="52"/>
        <v>6.127925181153476</v>
      </c>
      <c r="X134" s="4">
        <f t="shared" si="52"/>
        <v>5.872594965272081</v>
      </c>
      <c r="Y134" s="4">
        <f aca="true" t="shared" si="53" ref="Y134:AD143">$D134*1.2/Y$3/4.54/2.47*0.62</f>
        <v>5.637691166661198</v>
      </c>
      <c r="Z134" s="4">
        <f t="shared" si="53"/>
        <v>5.420856891020382</v>
      </c>
      <c r="AA134" s="4">
        <f t="shared" si="53"/>
        <v>5.220084413575183</v>
      </c>
      <c r="AB134" s="4">
        <f t="shared" si="53"/>
        <v>5.03365282737607</v>
      </c>
      <c r="AC134" s="4">
        <f t="shared" si="53"/>
        <v>4.860078591949309</v>
      </c>
      <c r="AD134" s="4">
        <f t="shared" si="53"/>
        <v>4.698075972217666</v>
      </c>
    </row>
    <row r="135" spans="1:30" ht="12.75">
      <c r="A135" s="9"/>
      <c r="B135" s="21">
        <f>40*C135^2/C$135^2</f>
        <v>40</v>
      </c>
      <c r="C135" s="34">
        <v>0.6</v>
      </c>
      <c r="D135" s="26">
        <f t="shared" si="50"/>
        <v>2271</v>
      </c>
      <c r="E135" s="12">
        <f t="shared" si="51"/>
        <v>30.134726854411525</v>
      </c>
      <c r="F135" s="12">
        <f t="shared" si="51"/>
        <v>25.11227237867627</v>
      </c>
      <c r="G135" s="12">
        <f t="shared" si="51"/>
        <v>21.52480489600823</v>
      </c>
      <c r="H135" s="12">
        <f t="shared" si="51"/>
        <v>18.834204284007203</v>
      </c>
      <c r="I135" s="12">
        <f t="shared" si="51"/>
        <v>16.741514919117513</v>
      </c>
      <c r="J135" s="12">
        <f t="shared" si="51"/>
        <v>15.067363427205763</v>
      </c>
      <c r="K135" s="12">
        <f t="shared" si="51"/>
        <v>13.697603115641602</v>
      </c>
      <c r="L135" s="12">
        <f t="shared" si="51"/>
        <v>12.556136189338135</v>
      </c>
      <c r="M135" s="12">
        <f t="shared" si="51"/>
        <v>11.590279559389046</v>
      </c>
      <c r="N135" s="12">
        <f t="shared" si="51"/>
        <v>10.762402448004115</v>
      </c>
      <c r="O135" s="12">
        <f t="shared" si="52"/>
        <v>10.044908951470507</v>
      </c>
      <c r="P135" s="12">
        <f t="shared" si="52"/>
        <v>9.417102142003602</v>
      </c>
      <c r="Q135" s="12">
        <f t="shared" si="52"/>
        <v>8.86315495717986</v>
      </c>
      <c r="R135" s="12">
        <f t="shared" si="52"/>
        <v>8.370757459558757</v>
      </c>
      <c r="S135" s="12">
        <f t="shared" si="52"/>
        <v>7.930191277476718</v>
      </c>
      <c r="T135" s="12">
        <f t="shared" si="52"/>
        <v>7.533681713602881</v>
      </c>
      <c r="U135" s="12">
        <f t="shared" si="52"/>
        <v>7.174934965336078</v>
      </c>
      <c r="V135" s="12">
        <f t="shared" si="52"/>
        <v>6.848801557820801</v>
      </c>
      <c r="W135" s="12">
        <f t="shared" si="52"/>
        <v>6.551027577045984</v>
      </c>
      <c r="X135" s="12">
        <f t="shared" si="52"/>
        <v>6.2780680946690675</v>
      </c>
      <c r="Y135" s="12">
        <f t="shared" si="53"/>
        <v>6.026945370882305</v>
      </c>
      <c r="Z135" s="12">
        <f t="shared" si="53"/>
        <v>5.795139779694523</v>
      </c>
      <c r="AA135" s="12">
        <f t="shared" si="53"/>
        <v>5.5805049730391705</v>
      </c>
      <c r="AB135" s="12">
        <f t="shared" si="53"/>
        <v>5.381201224002058</v>
      </c>
      <c r="AC135" s="12">
        <f t="shared" si="53"/>
        <v>5.195642561105435</v>
      </c>
      <c r="AD135" s="12">
        <f t="shared" si="53"/>
        <v>5.022454475735254</v>
      </c>
    </row>
    <row r="136" spans="1:30" ht="12.75">
      <c r="A136" s="9"/>
      <c r="B136" s="20">
        <v>45</v>
      </c>
      <c r="C136" s="33">
        <f aca="true" t="shared" si="54" ref="C136:C147">(B136/40*C$135^2)^0.5</f>
        <v>0.6363961030678927</v>
      </c>
      <c r="D136" s="25">
        <f t="shared" si="50"/>
        <v>2408.759250111974</v>
      </c>
      <c r="E136" s="4">
        <f t="shared" si="51"/>
        <v>31.962704561938118</v>
      </c>
      <c r="F136" s="4">
        <f t="shared" si="51"/>
        <v>26.635587134948434</v>
      </c>
      <c r="G136" s="4">
        <f t="shared" si="51"/>
        <v>22.830503258527223</v>
      </c>
      <c r="H136" s="4">
        <f t="shared" si="51"/>
        <v>19.97669035121132</v>
      </c>
      <c r="I136" s="4">
        <f t="shared" si="51"/>
        <v>17.75705808996562</v>
      </c>
      <c r="J136" s="4">
        <f t="shared" si="51"/>
        <v>15.981352280969059</v>
      </c>
      <c r="K136" s="4">
        <f t="shared" si="51"/>
        <v>14.528502073608236</v>
      </c>
      <c r="L136" s="4">
        <f t="shared" si="51"/>
        <v>13.317793567474217</v>
      </c>
      <c r="M136" s="4">
        <f t="shared" si="51"/>
        <v>12.293347908437738</v>
      </c>
      <c r="N136" s="4">
        <f t="shared" si="51"/>
        <v>11.415251629263611</v>
      </c>
      <c r="O136" s="4">
        <f t="shared" si="52"/>
        <v>10.654234853979371</v>
      </c>
      <c r="P136" s="4">
        <f t="shared" si="52"/>
        <v>9.98834517560566</v>
      </c>
      <c r="Q136" s="4">
        <f t="shared" si="52"/>
        <v>9.400795459393564</v>
      </c>
      <c r="R136" s="4">
        <f t="shared" si="52"/>
        <v>8.87852904498281</v>
      </c>
      <c r="S136" s="4">
        <f t="shared" si="52"/>
        <v>8.411238042615294</v>
      </c>
      <c r="T136" s="4">
        <f t="shared" si="52"/>
        <v>7.9906761404845295</v>
      </c>
      <c r="U136" s="4">
        <f t="shared" si="52"/>
        <v>7.6101677528424085</v>
      </c>
      <c r="V136" s="4">
        <f t="shared" si="52"/>
        <v>7.264251036804118</v>
      </c>
      <c r="W136" s="4">
        <f t="shared" si="52"/>
        <v>6.948414035203939</v>
      </c>
      <c r="X136" s="4">
        <f t="shared" si="52"/>
        <v>6.6588967837371085</v>
      </c>
      <c r="Y136" s="4">
        <f t="shared" si="53"/>
        <v>6.392540912387624</v>
      </c>
      <c r="Z136" s="4">
        <f t="shared" si="53"/>
        <v>6.146673954218869</v>
      </c>
      <c r="AA136" s="4">
        <f t="shared" si="53"/>
        <v>5.9190193633218735</v>
      </c>
      <c r="AB136" s="4">
        <f t="shared" si="53"/>
        <v>5.707625814631806</v>
      </c>
      <c r="AC136" s="4">
        <f t="shared" si="53"/>
        <v>5.510811131368642</v>
      </c>
      <c r="AD136" s="4">
        <f t="shared" si="53"/>
        <v>5.327117426989686</v>
      </c>
    </row>
    <row r="137" spans="1:30" ht="12.75">
      <c r="A137" s="9"/>
      <c r="B137" s="20">
        <v>50</v>
      </c>
      <c r="C137" s="33">
        <f t="shared" si="54"/>
        <v>0.6708203932499369</v>
      </c>
      <c r="D137" s="25">
        <f t="shared" si="50"/>
        <v>2539.0551884510114</v>
      </c>
      <c r="E137" s="4">
        <f t="shared" si="51"/>
        <v>33.69164886492629</v>
      </c>
      <c r="F137" s="4">
        <f t="shared" si="51"/>
        <v>28.076374054105244</v>
      </c>
      <c r="G137" s="4">
        <f t="shared" si="51"/>
        <v>24.065463474947354</v>
      </c>
      <c r="H137" s="4">
        <f t="shared" si="51"/>
        <v>21.057280540578933</v>
      </c>
      <c r="I137" s="4">
        <f t="shared" si="51"/>
        <v>18.717582702736827</v>
      </c>
      <c r="J137" s="4">
        <f t="shared" si="51"/>
        <v>16.845824432463147</v>
      </c>
      <c r="K137" s="4">
        <f t="shared" si="51"/>
        <v>15.314385847693773</v>
      </c>
      <c r="L137" s="4">
        <f t="shared" si="51"/>
        <v>14.038187027052622</v>
      </c>
      <c r="M137" s="4">
        <f t="shared" si="51"/>
        <v>12.958326486510114</v>
      </c>
      <c r="N137" s="4">
        <f t="shared" si="51"/>
        <v>12.032731737473677</v>
      </c>
      <c r="O137" s="4">
        <f t="shared" si="52"/>
        <v>11.230549621642098</v>
      </c>
      <c r="P137" s="4">
        <f t="shared" si="52"/>
        <v>10.528640270289467</v>
      </c>
      <c r="Q137" s="4">
        <f t="shared" si="52"/>
        <v>9.909308489684202</v>
      </c>
      <c r="R137" s="4">
        <f t="shared" si="52"/>
        <v>9.358791351368414</v>
      </c>
      <c r="S137" s="4">
        <f t="shared" si="52"/>
        <v>8.866223385506919</v>
      </c>
      <c r="T137" s="4">
        <f t="shared" si="52"/>
        <v>8.422912216231573</v>
      </c>
      <c r="U137" s="4">
        <f t="shared" si="52"/>
        <v>8.021821158315785</v>
      </c>
      <c r="V137" s="4">
        <f t="shared" si="52"/>
        <v>7.657192923846886</v>
      </c>
      <c r="W137" s="4">
        <f t="shared" si="52"/>
        <v>7.324271492375281</v>
      </c>
      <c r="X137" s="4">
        <f t="shared" si="52"/>
        <v>7.019093513526311</v>
      </c>
      <c r="Y137" s="4">
        <f t="shared" si="53"/>
        <v>6.738329772985258</v>
      </c>
      <c r="Z137" s="4">
        <f t="shared" si="53"/>
        <v>6.479163243255057</v>
      </c>
      <c r="AA137" s="4">
        <f t="shared" si="53"/>
        <v>6.239194234245609</v>
      </c>
      <c r="AB137" s="4">
        <f t="shared" si="53"/>
        <v>6.016365868736838</v>
      </c>
      <c r="AC137" s="4">
        <f t="shared" si="53"/>
        <v>5.80890497671143</v>
      </c>
      <c r="AD137" s="4">
        <f t="shared" si="53"/>
        <v>5.615274810821049</v>
      </c>
    </row>
    <row r="138" spans="1:30" ht="12.75">
      <c r="A138" s="9"/>
      <c r="B138" s="20">
        <v>55</v>
      </c>
      <c r="C138" s="33">
        <f t="shared" si="54"/>
        <v>0.7035623639735145</v>
      </c>
      <c r="D138" s="25">
        <f t="shared" si="50"/>
        <v>2662.983547639752</v>
      </c>
      <c r="E138" s="4">
        <f t="shared" si="51"/>
        <v>35.336099438976525</v>
      </c>
      <c r="F138" s="4">
        <f t="shared" si="51"/>
        <v>29.446749532480442</v>
      </c>
      <c r="G138" s="4">
        <f t="shared" si="51"/>
        <v>25.240071027840383</v>
      </c>
      <c r="H138" s="4">
        <f t="shared" si="51"/>
        <v>22.085062149360336</v>
      </c>
      <c r="I138" s="4">
        <f t="shared" si="51"/>
        <v>19.631166354986963</v>
      </c>
      <c r="J138" s="4">
        <f t="shared" si="51"/>
        <v>17.668049719488263</v>
      </c>
      <c r="K138" s="4">
        <f t="shared" si="51"/>
        <v>16.061863381352968</v>
      </c>
      <c r="L138" s="4">
        <f t="shared" si="51"/>
        <v>14.723374766240221</v>
      </c>
      <c r="M138" s="4">
        <f t="shared" si="51"/>
        <v>13.590807476529436</v>
      </c>
      <c r="N138" s="4">
        <f t="shared" si="51"/>
        <v>12.620035513920191</v>
      </c>
      <c r="O138" s="4">
        <f t="shared" si="52"/>
        <v>11.77869981299218</v>
      </c>
      <c r="P138" s="4">
        <f t="shared" si="52"/>
        <v>11.042531074680168</v>
      </c>
      <c r="Q138" s="4">
        <f t="shared" si="52"/>
        <v>10.392970423228393</v>
      </c>
      <c r="R138" s="4">
        <f t="shared" si="52"/>
        <v>9.815583177493481</v>
      </c>
      <c r="S138" s="4">
        <f t="shared" si="52"/>
        <v>9.29897353657277</v>
      </c>
      <c r="T138" s="4">
        <f t="shared" si="52"/>
        <v>8.834024859744131</v>
      </c>
      <c r="U138" s="4">
        <f t="shared" si="52"/>
        <v>8.413357009280128</v>
      </c>
      <c r="V138" s="4">
        <f t="shared" si="52"/>
        <v>8.030931690676484</v>
      </c>
      <c r="W138" s="4">
        <f t="shared" si="52"/>
        <v>7.681760747603594</v>
      </c>
      <c r="X138" s="4">
        <f t="shared" si="52"/>
        <v>7.361687383120111</v>
      </c>
      <c r="Y138" s="4">
        <f t="shared" si="53"/>
        <v>7.067219887795306</v>
      </c>
      <c r="Z138" s="4">
        <f t="shared" si="53"/>
        <v>6.795403738264718</v>
      </c>
      <c r="AA138" s="4">
        <f t="shared" si="53"/>
        <v>6.543722118328986</v>
      </c>
      <c r="AB138" s="4">
        <f t="shared" si="53"/>
        <v>6.310017756960096</v>
      </c>
      <c r="AC138" s="4">
        <f t="shared" si="53"/>
        <v>6.092430937754575</v>
      </c>
      <c r="AD138" s="4">
        <f t="shared" si="53"/>
        <v>5.88934990649609</v>
      </c>
    </row>
    <row r="139" spans="1:30" ht="12.75">
      <c r="A139" s="9"/>
      <c r="B139" s="20">
        <v>60</v>
      </c>
      <c r="C139" s="33">
        <f t="shared" si="54"/>
        <v>0.7348469228349535</v>
      </c>
      <c r="D139" s="25">
        <f t="shared" si="50"/>
        <v>2781.395602930299</v>
      </c>
      <c r="E139" s="4">
        <f t="shared" si="51"/>
        <v>36.90735216572691</v>
      </c>
      <c r="F139" s="4">
        <f t="shared" si="51"/>
        <v>30.756126804772425</v>
      </c>
      <c r="G139" s="4">
        <f t="shared" si="51"/>
        <v>26.362394404090654</v>
      </c>
      <c r="H139" s="4">
        <f t="shared" si="51"/>
        <v>23.06709510357932</v>
      </c>
      <c r="I139" s="4">
        <f t="shared" si="51"/>
        <v>20.504084536514956</v>
      </c>
      <c r="J139" s="4">
        <f t="shared" si="51"/>
        <v>18.453676082863456</v>
      </c>
      <c r="K139" s="4">
        <f t="shared" si="51"/>
        <v>16.77606916623951</v>
      </c>
      <c r="L139" s="4">
        <f t="shared" si="51"/>
        <v>15.378063402386212</v>
      </c>
      <c r="M139" s="4">
        <f t="shared" si="51"/>
        <v>14.195135448356504</v>
      </c>
      <c r="N139" s="4">
        <f t="shared" si="51"/>
        <v>13.181197202045327</v>
      </c>
      <c r="O139" s="4">
        <f t="shared" si="52"/>
        <v>12.302450721908972</v>
      </c>
      <c r="P139" s="4">
        <f t="shared" si="52"/>
        <v>11.53354755178966</v>
      </c>
      <c r="Q139" s="4">
        <f t="shared" si="52"/>
        <v>10.855103578154974</v>
      </c>
      <c r="R139" s="4">
        <f t="shared" si="52"/>
        <v>10.252042268257478</v>
      </c>
      <c r="S139" s="4">
        <f t="shared" si="52"/>
        <v>9.712461096243924</v>
      </c>
      <c r="T139" s="4">
        <f t="shared" si="52"/>
        <v>9.226838041431728</v>
      </c>
      <c r="U139" s="4">
        <f t="shared" si="52"/>
        <v>8.787464801363551</v>
      </c>
      <c r="V139" s="4">
        <f t="shared" si="52"/>
        <v>8.388034583119754</v>
      </c>
      <c r="W139" s="4">
        <f t="shared" si="52"/>
        <v>8.023337427331937</v>
      </c>
      <c r="X139" s="4">
        <f t="shared" si="52"/>
        <v>7.689031701193106</v>
      </c>
      <c r="Y139" s="4">
        <f t="shared" si="53"/>
        <v>7.381470433145384</v>
      </c>
      <c r="Z139" s="4">
        <f t="shared" si="53"/>
        <v>7.097567724178252</v>
      </c>
      <c r="AA139" s="4">
        <f t="shared" si="53"/>
        <v>6.834694845504984</v>
      </c>
      <c r="AB139" s="4">
        <f t="shared" si="53"/>
        <v>6.590598601022664</v>
      </c>
      <c r="AC139" s="4">
        <f t="shared" si="53"/>
        <v>6.3633365802977435</v>
      </c>
      <c r="AD139" s="4">
        <f t="shared" si="53"/>
        <v>6.151225360954486</v>
      </c>
    </row>
    <row r="140" spans="1:30" ht="12.75">
      <c r="A140" s="9"/>
      <c r="B140" s="20">
        <v>65</v>
      </c>
      <c r="C140" s="33">
        <f t="shared" si="54"/>
        <v>0.7648529270389177</v>
      </c>
      <c r="D140" s="25">
        <f t="shared" si="50"/>
        <v>2894.9683288423034</v>
      </c>
      <c r="E140" s="4">
        <f t="shared" si="51"/>
        <v>38.414390066858225</v>
      </c>
      <c r="F140" s="4">
        <f t="shared" si="51"/>
        <v>32.01199172238185</v>
      </c>
      <c r="G140" s="4">
        <f t="shared" si="51"/>
        <v>27.43885004775587</v>
      </c>
      <c r="H140" s="4">
        <f t="shared" si="51"/>
        <v>24.008993791786384</v>
      </c>
      <c r="I140" s="4">
        <f t="shared" si="51"/>
        <v>21.341327814921236</v>
      </c>
      <c r="J140" s="4">
        <f t="shared" si="51"/>
        <v>19.207195033429112</v>
      </c>
      <c r="K140" s="4">
        <f t="shared" si="51"/>
        <v>17.461086394026463</v>
      </c>
      <c r="L140" s="4">
        <f t="shared" si="51"/>
        <v>16.005995861190925</v>
      </c>
      <c r="M140" s="4">
        <f t="shared" si="51"/>
        <v>14.774765410330083</v>
      </c>
      <c r="N140" s="4">
        <f t="shared" si="51"/>
        <v>13.719425023877935</v>
      </c>
      <c r="O140" s="4">
        <f t="shared" si="52"/>
        <v>12.804796688952742</v>
      </c>
      <c r="P140" s="4">
        <f t="shared" si="52"/>
        <v>12.004496895893192</v>
      </c>
      <c r="Q140" s="4">
        <f t="shared" si="52"/>
        <v>11.298350019664182</v>
      </c>
      <c r="R140" s="4">
        <f t="shared" si="52"/>
        <v>10.670663907460618</v>
      </c>
      <c r="S140" s="4">
        <f t="shared" si="52"/>
        <v>10.109050017594267</v>
      </c>
      <c r="T140" s="4">
        <f t="shared" si="52"/>
        <v>9.603597516714556</v>
      </c>
      <c r="U140" s="4">
        <f t="shared" si="52"/>
        <v>9.146283349251956</v>
      </c>
      <c r="V140" s="4">
        <f t="shared" si="52"/>
        <v>8.730543197013231</v>
      </c>
      <c r="W140" s="4">
        <f t="shared" si="52"/>
        <v>8.350954362360483</v>
      </c>
      <c r="X140" s="4">
        <f t="shared" si="52"/>
        <v>8.002997930595463</v>
      </c>
      <c r="Y140" s="4">
        <f t="shared" si="53"/>
        <v>7.682878013371644</v>
      </c>
      <c r="Z140" s="4">
        <f t="shared" si="53"/>
        <v>7.387382705165042</v>
      </c>
      <c r="AA140" s="4">
        <f t="shared" si="53"/>
        <v>7.113775938307078</v>
      </c>
      <c r="AB140" s="4">
        <f t="shared" si="53"/>
        <v>6.859712511938968</v>
      </c>
      <c r="AC140" s="4">
        <f t="shared" si="53"/>
        <v>6.6231707011824525</v>
      </c>
      <c r="AD140" s="4">
        <f t="shared" si="53"/>
        <v>6.402398344476371</v>
      </c>
    </row>
    <row r="141" spans="1:30" ht="12.75">
      <c r="A141" s="9"/>
      <c r="B141" s="20">
        <v>70</v>
      </c>
      <c r="C141" s="33">
        <f t="shared" si="54"/>
        <v>0.7937253933193772</v>
      </c>
      <c r="D141" s="25">
        <f t="shared" si="50"/>
        <v>3004.2506137138425</v>
      </c>
      <c r="E141" s="4">
        <f t="shared" si="51"/>
        <v>39.8644965418163</v>
      </c>
      <c r="F141" s="4">
        <f t="shared" si="51"/>
        <v>33.220413784846926</v>
      </c>
      <c r="G141" s="4">
        <f t="shared" si="51"/>
        <v>28.474640387011647</v>
      </c>
      <c r="H141" s="4">
        <f t="shared" si="51"/>
        <v>24.91531033863519</v>
      </c>
      <c r="I141" s="4">
        <f t="shared" si="51"/>
        <v>22.14694252323128</v>
      </c>
      <c r="J141" s="4">
        <f t="shared" si="51"/>
        <v>19.93224827090815</v>
      </c>
      <c r="K141" s="4">
        <f t="shared" si="51"/>
        <v>18.120225700825596</v>
      </c>
      <c r="L141" s="4">
        <f t="shared" si="51"/>
        <v>16.610206892423463</v>
      </c>
      <c r="M141" s="4">
        <f t="shared" si="51"/>
        <v>15.332498669929347</v>
      </c>
      <c r="N141" s="4">
        <f t="shared" si="51"/>
        <v>14.237320193505823</v>
      </c>
      <c r="O141" s="4">
        <f t="shared" si="52"/>
        <v>13.28816551393877</v>
      </c>
      <c r="P141" s="4">
        <f t="shared" si="52"/>
        <v>12.457655169317595</v>
      </c>
      <c r="Q141" s="4">
        <f t="shared" si="52"/>
        <v>11.724851924063618</v>
      </c>
      <c r="R141" s="4">
        <f t="shared" si="52"/>
        <v>11.07347126161564</v>
      </c>
      <c r="S141" s="4">
        <f t="shared" si="52"/>
        <v>10.490656984688503</v>
      </c>
      <c r="T141" s="4">
        <f t="shared" si="52"/>
        <v>9.966124135454075</v>
      </c>
      <c r="U141" s="4">
        <f t="shared" si="52"/>
        <v>9.49154679567055</v>
      </c>
      <c r="V141" s="4">
        <f t="shared" si="52"/>
        <v>9.060112850412798</v>
      </c>
      <c r="W141" s="4">
        <f t="shared" si="52"/>
        <v>8.66619490039485</v>
      </c>
      <c r="X141" s="4">
        <f t="shared" si="52"/>
        <v>8.305103446211731</v>
      </c>
      <c r="Y141" s="4">
        <f t="shared" si="53"/>
        <v>7.972899308363261</v>
      </c>
      <c r="Z141" s="4">
        <f t="shared" si="53"/>
        <v>7.666249334964673</v>
      </c>
      <c r="AA141" s="4">
        <f t="shared" si="53"/>
        <v>7.3823141744104275</v>
      </c>
      <c r="AB141" s="4">
        <f t="shared" si="53"/>
        <v>7.118660096752912</v>
      </c>
      <c r="AC141" s="4">
        <f t="shared" si="53"/>
        <v>6.873189058933846</v>
      </c>
      <c r="AD141" s="4">
        <f t="shared" si="53"/>
        <v>6.644082756969385</v>
      </c>
    </row>
    <row r="142" spans="1:30" ht="12.75">
      <c r="A142" s="9"/>
      <c r="B142" s="20">
        <v>75</v>
      </c>
      <c r="C142" s="33">
        <f t="shared" si="54"/>
        <v>0.8215838362577491</v>
      </c>
      <c r="D142" s="25">
        <f t="shared" si="50"/>
        <v>3109.69482023558</v>
      </c>
      <c r="E142" s="4">
        <f t="shared" si="51"/>
        <v>41.26367415604472</v>
      </c>
      <c r="F142" s="4">
        <f t="shared" si="51"/>
        <v>34.386395130037265</v>
      </c>
      <c r="G142" s="4">
        <f t="shared" si="51"/>
        <v>29.47405296860337</v>
      </c>
      <c r="H142" s="4">
        <f t="shared" si="51"/>
        <v>25.789796347527947</v>
      </c>
      <c r="I142" s="4">
        <f t="shared" si="51"/>
        <v>22.924263420024847</v>
      </c>
      <c r="J142" s="4">
        <f t="shared" si="51"/>
        <v>20.63183707802236</v>
      </c>
      <c r="K142" s="4">
        <f t="shared" si="51"/>
        <v>18.75621552547487</v>
      </c>
      <c r="L142" s="4">
        <f t="shared" si="51"/>
        <v>17.193197565018632</v>
      </c>
      <c r="M142" s="4">
        <f t="shared" si="51"/>
        <v>15.870643906171047</v>
      </c>
      <c r="N142" s="4">
        <f t="shared" si="51"/>
        <v>14.737026484301685</v>
      </c>
      <c r="O142" s="4">
        <f t="shared" si="52"/>
        <v>13.754558052014906</v>
      </c>
      <c r="P142" s="4">
        <f t="shared" si="52"/>
        <v>12.894898173763973</v>
      </c>
      <c r="Q142" s="4">
        <f t="shared" si="52"/>
        <v>12.136374751777858</v>
      </c>
      <c r="R142" s="4">
        <f t="shared" si="52"/>
        <v>11.462131710012423</v>
      </c>
      <c r="S142" s="4">
        <f t="shared" si="52"/>
        <v>10.858861620011767</v>
      </c>
      <c r="T142" s="4">
        <f t="shared" si="52"/>
        <v>10.31591853901118</v>
      </c>
      <c r="U142" s="4">
        <f t="shared" si="52"/>
        <v>9.82468432286779</v>
      </c>
      <c r="V142" s="4">
        <f t="shared" si="52"/>
        <v>9.378107762737436</v>
      </c>
      <c r="W142" s="4">
        <f t="shared" si="52"/>
        <v>8.970363946966243</v>
      </c>
      <c r="X142" s="4">
        <f t="shared" si="52"/>
        <v>8.596598782509316</v>
      </c>
      <c r="Y142" s="4">
        <f t="shared" si="53"/>
        <v>8.252734831208944</v>
      </c>
      <c r="Z142" s="4">
        <f t="shared" si="53"/>
        <v>7.9353219530855235</v>
      </c>
      <c r="AA142" s="4">
        <f t="shared" si="53"/>
        <v>7.641421140008282</v>
      </c>
      <c r="AB142" s="4">
        <f t="shared" si="53"/>
        <v>7.368513242150843</v>
      </c>
      <c r="AC142" s="4">
        <f t="shared" si="53"/>
        <v>7.1144265786284</v>
      </c>
      <c r="AD142" s="4">
        <f t="shared" si="53"/>
        <v>6.877279026007453</v>
      </c>
    </row>
    <row r="143" spans="1:30" ht="12.75">
      <c r="A143" s="9"/>
      <c r="B143" s="20">
        <v>80</v>
      </c>
      <c r="C143" s="33">
        <f t="shared" si="54"/>
        <v>0.848528137423857</v>
      </c>
      <c r="D143" s="25">
        <f t="shared" si="50"/>
        <v>3211.6790001492986</v>
      </c>
      <c r="E143" s="4">
        <f t="shared" si="51"/>
        <v>42.616939415917486</v>
      </c>
      <c r="F143" s="4">
        <f t="shared" si="51"/>
        <v>35.51411617993124</v>
      </c>
      <c r="G143" s="4">
        <f t="shared" si="51"/>
        <v>30.440671011369634</v>
      </c>
      <c r="H143" s="4">
        <f t="shared" si="51"/>
        <v>26.635587134948434</v>
      </c>
      <c r="I143" s="4">
        <f t="shared" si="51"/>
        <v>23.676077453287494</v>
      </c>
      <c r="J143" s="4">
        <f t="shared" si="51"/>
        <v>21.308469707958743</v>
      </c>
      <c r="K143" s="4">
        <f t="shared" si="51"/>
        <v>19.371336098144315</v>
      </c>
      <c r="L143" s="4">
        <f t="shared" si="51"/>
        <v>17.75705808996562</v>
      </c>
      <c r="M143" s="4">
        <f t="shared" si="51"/>
        <v>16.39113054458365</v>
      </c>
      <c r="N143" s="4">
        <f t="shared" si="51"/>
        <v>15.220335505684817</v>
      </c>
      <c r="O143" s="4">
        <f t="shared" si="52"/>
        <v>14.205646471972498</v>
      </c>
      <c r="P143" s="4">
        <f t="shared" si="52"/>
        <v>13.317793567474217</v>
      </c>
      <c r="Q143" s="4">
        <f t="shared" si="52"/>
        <v>12.534393945858087</v>
      </c>
      <c r="R143" s="4">
        <f t="shared" si="52"/>
        <v>11.838038726643747</v>
      </c>
      <c r="S143" s="4">
        <f t="shared" si="52"/>
        <v>11.214984056820393</v>
      </c>
      <c r="T143" s="4">
        <f t="shared" si="52"/>
        <v>10.654234853979371</v>
      </c>
      <c r="U143" s="4">
        <f t="shared" si="52"/>
        <v>10.146890337123212</v>
      </c>
      <c r="V143" s="4">
        <f t="shared" si="52"/>
        <v>9.685668049072158</v>
      </c>
      <c r="W143" s="4">
        <f t="shared" si="52"/>
        <v>9.264552046938585</v>
      </c>
      <c r="X143" s="4">
        <f t="shared" si="52"/>
        <v>8.87852904498281</v>
      </c>
      <c r="Y143" s="4">
        <f t="shared" si="53"/>
        <v>8.523387883183497</v>
      </c>
      <c r="Z143" s="4">
        <f t="shared" si="53"/>
        <v>8.195565272291825</v>
      </c>
      <c r="AA143" s="4">
        <f t="shared" si="53"/>
        <v>7.892025817762499</v>
      </c>
      <c r="AB143" s="4">
        <f t="shared" si="53"/>
        <v>7.6101677528424085</v>
      </c>
      <c r="AC143" s="4">
        <f t="shared" si="53"/>
        <v>7.347748175158189</v>
      </c>
      <c r="AD143" s="4">
        <f t="shared" si="53"/>
        <v>7.102823235986249</v>
      </c>
    </row>
    <row r="144" spans="1:30" ht="12.75">
      <c r="A144" s="9"/>
      <c r="B144" s="20">
        <v>85</v>
      </c>
      <c r="C144" s="33">
        <f t="shared" si="54"/>
        <v>0.8746427842267951</v>
      </c>
      <c r="D144" s="25">
        <f t="shared" si="50"/>
        <v>3310.5229382984194</v>
      </c>
      <c r="E144" s="4">
        <f aca="true" t="shared" si="55" ref="E144:N153">$D144*1.2/E$3/4.54/2.47*0.62</f>
        <v>43.92853566309411</v>
      </c>
      <c r="F144" s="4">
        <f t="shared" si="55"/>
        <v>36.60711305257842</v>
      </c>
      <c r="G144" s="4">
        <f t="shared" si="55"/>
        <v>31.377525473638645</v>
      </c>
      <c r="H144" s="4">
        <f t="shared" si="55"/>
        <v>27.45533478943382</v>
      </c>
      <c r="I144" s="4">
        <f t="shared" si="55"/>
        <v>24.404742035052283</v>
      </c>
      <c r="J144" s="4">
        <f t="shared" si="55"/>
        <v>21.964267831547055</v>
      </c>
      <c r="K144" s="4">
        <f t="shared" si="55"/>
        <v>19.967516210497323</v>
      </c>
      <c r="L144" s="4">
        <f t="shared" si="55"/>
        <v>18.30355652628921</v>
      </c>
      <c r="M144" s="4">
        <f t="shared" si="55"/>
        <v>16.89559063965158</v>
      </c>
      <c r="N144" s="4">
        <f t="shared" si="55"/>
        <v>15.688762736819323</v>
      </c>
      <c r="O144" s="4">
        <f aca="true" t="shared" si="56" ref="O144:X153">$D144*1.2/O$3/4.54/2.47*0.62</f>
        <v>14.64284522103137</v>
      </c>
      <c r="P144" s="4">
        <f t="shared" si="56"/>
        <v>13.72766739471691</v>
      </c>
      <c r="Q144" s="4">
        <f t="shared" si="56"/>
        <v>12.920157547968856</v>
      </c>
      <c r="R144" s="4">
        <f t="shared" si="56"/>
        <v>12.202371017526142</v>
      </c>
      <c r="S144" s="4">
        <f t="shared" si="56"/>
        <v>11.560140963972135</v>
      </c>
      <c r="T144" s="4">
        <f t="shared" si="56"/>
        <v>10.982133915773527</v>
      </c>
      <c r="U144" s="4">
        <f t="shared" si="56"/>
        <v>10.45917515787955</v>
      </c>
      <c r="V144" s="4">
        <f t="shared" si="56"/>
        <v>9.983758105248661</v>
      </c>
      <c r="W144" s="4">
        <f t="shared" si="56"/>
        <v>9.549681665890024</v>
      </c>
      <c r="X144" s="4">
        <f t="shared" si="56"/>
        <v>9.151778263144605</v>
      </c>
      <c r="Y144" s="4">
        <f aca="true" t="shared" si="57" ref="Y144:AD153">$D144*1.2/Y$3/4.54/2.47*0.62</f>
        <v>8.785707132618821</v>
      </c>
      <c r="Z144" s="4">
        <f t="shared" si="57"/>
        <v>8.44779531982579</v>
      </c>
      <c r="AA144" s="4">
        <f t="shared" si="57"/>
        <v>8.134914011684094</v>
      </c>
      <c r="AB144" s="4">
        <f t="shared" si="57"/>
        <v>7.844381368409661</v>
      </c>
      <c r="AC144" s="4">
        <f t="shared" si="57"/>
        <v>7.573885459154158</v>
      </c>
      <c r="AD144" s="4">
        <f t="shared" si="57"/>
        <v>7.321422610515685</v>
      </c>
    </row>
    <row r="145" spans="1:30" ht="12.75">
      <c r="A145" s="9"/>
      <c r="B145" s="20">
        <v>90</v>
      </c>
      <c r="C145" s="33">
        <f t="shared" si="54"/>
        <v>0.9</v>
      </c>
      <c r="D145" s="25">
        <f t="shared" si="50"/>
        <v>3406.5</v>
      </c>
      <c r="E145" s="4">
        <f t="shared" si="55"/>
        <v>45.20209028161729</v>
      </c>
      <c r="F145" s="4">
        <f t="shared" si="55"/>
        <v>37.66840856801441</v>
      </c>
      <c r="G145" s="4">
        <f t="shared" si="55"/>
        <v>32.287207344012344</v>
      </c>
      <c r="H145" s="4">
        <f t="shared" si="55"/>
        <v>28.251306426010803</v>
      </c>
      <c r="I145" s="4">
        <f t="shared" si="55"/>
        <v>25.11227237867627</v>
      </c>
      <c r="J145" s="4">
        <f t="shared" si="55"/>
        <v>22.601045140808644</v>
      </c>
      <c r="K145" s="4">
        <f t="shared" si="55"/>
        <v>20.546404673462398</v>
      </c>
      <c r="L145" s="4">
        <f t="shared" si="55"/>
        <v>18.834204284007203</v>
      </c>
      <c r="M145" s="4">
        <f t="shared" si="55"/>
        <v>17.385419339083573</v>
      </c>
      <c r="N145" s="4">
        <f t="shared" si="55"/>
        <v>16.143603672006172</v>
      </c>
      <c r="O145" s="4">
        <f t="shared" si="56"/>
        <v>15.067363427205763</v>
      </c>
      <c r="P145" s="4">
        <f t="shared" si="56"/>
        <v>14.125653213005402</v>
      </c>
      <c r="Q145" s="4">
        <f t="shared" si="56"/>
        <v>13.29473243576979</v>
      </c>
      <c r="R145" s="4">
        <f t="shared" si="56"/>
        <v>12.556136189338135</v>
      </c>
      <c r="S145" s="4">
        <f t="shared" si="56"/>
        <v>11.895286916215076</v>
      </c>
      <c r="T145" s="4">
        <f t="shared" si="56"/>
        <v>11.300522570404322</v>
      </c>
      <c r="U145" s="4">
        <f t="shared" si="56"/>
        <v>10.762402448004115</v>
      </c>
      <c r="V145" s="4">
        <f t="shared" si="56"/>
        <v>10.273202336731199</v>
      </c>
      <c r="W145" s="4">
        <f t="shared" si="56"/>
        <v>9.826541365568975</v>
      </c>
      <c r="X145" s="4">
        <f t="shared" si="56"/>
        <v>9.417102142003602</v>
      </c>
      <c r="Y145" s="4">
        <f t="shared" si="57"/>
        <v>9.040418056323459</v>
      </c>
      <c r="Z145" s="4">
        <f t="shared" si="57"/>
        <v>8.692709669541786</v>
      </c>
      <c r="AA145" s="4">
        <f t="shared" si="57"/>
        <v>8.370757459558757</v>
      </c>
      <c r="AB145" s="4">
        <f t="shared" si="57"/>
        <v>8.071801836003086</v>
      </c>
      <c r="AC145" s="4">
        <f t="shared" si="57"/>
        <v>7.793463841658152</v>
      </c>
      <c r="AD145" s="4">
        <f t="shared" si="57"/>
        <v>7.533681713602881</v>
      </c>
    </row>
    <row r="146" spans="1:30" ht="12.75">
      <c r="A146" s="9"/>
      <c r="B146" s="20">
        <v>95</v>
      </c>
      <c r="C146" s="33">
        <f t="shared" si="54"/>
        <v>0.9246621004453465</v>
      </c>
      <c r="D146" s="25">
        <f t="shared" si="50"/>
        <v>3499.846050185636</v>
      </c>
      <c r="E146" s="4">
        <f t="shared" si="55"/>
        <v>46.440733049244905</v>
      </c>
      <c r="F146" s="4">
        <f t="shared" si="55"/>
        <v>38.70061087437075</v>
      </c>
      <c r="G146" s="4">
        <f t="shared" si="55"/>
        <v>33.17195217803208</v>
      </c>
      <c r="H146" s="4">
        <f t="shared" si="55"/>
        <v>29.025458155778065</v>
      </c>
      <c r="I146" s="4">
        <f t="shared" si="55"/>
        <v>25.800407249580505</v>
      </c>
      <c r="J146" s="4">
        <f t="shared" si="55"/>
        <v>23.220366524622452</v>
      </c>
      <c r="K146" s="4">
        <f t="shared" si="55"/>
        <v>21.10942411329314</v>
      </c>
      <c r="L146" s="4">
        <f t="shared" si="55"/>
        <v>19.350305437185376</v>
      </c>
      <c r="M146" s="4">
        <f t="shared" si="55"/>
        <v>17.861820403555733</v>
      </c>
      <c r="N146" s="4">
        <f t="shared" si="55"/>
        <v>16.58597608901604</v>
      </c>
      <c r="O146" s="4">
        <f t="shared" si="56"/>
        <v>15.480244349748302</v>
      </c>
      <c r="P146" s="4">
        <f t="shared" si="56"/>
        <v>14.512729077889032</v>
      </c>
      <c r="Q146" s="4">
        <f t="shared" si="56"/>
        <v>13.659039132130854</v>
      </c>
      <c r="R146" s="4">
        <f t="shared" si="56"/>
        <v>12.900203624790253</v>
      </c>
      <c r="S146" s="4">
        <f t="shared" si="56"/>
        <v>12.221245539274975</v>
      </c>
      <c r="T146" s="4">
        <f t="shared" si="56"/>
        <v>11.610183262311226</v>
      </c>
      <c r="U146" s="4">
        <f t="shared" si="56"/>
        <v>11.05731739267736</v>
      </c>
      <c r="V146" s="4">
        <f t="shared" si="56"/>
        <v>10.55471205664657</v>
      </c>
      <c r="W146" s="4">
        <f t="shared" si="56"/>
        <v>10.095811532444545</v>
      </c>
      <c r="X146" s="4">
        <f t="shared" si="56"/>
        <v>9.675152718592688</v>
      </c>
      <c r="Y146" s="4">
        <f t="shared" si="57"/>
        <v>9.28814660984898</v>
      </c>
      <c r="Z146" s="4">
        <f t="shared" si="57"/>
        <v>8.930910201777866</v>
      </c>
      <c r="AA146" s="4">
        <f t="shared" si="57"/>
        <v>8.600135749860168</v>
      </c>
      <c r="AB146" s="4">
        <f t="shared" si="57"/>
        <v>8.29298804450802</v>
      </c>
      <c r="AC146" s="4">
        <f t="shared" si="57"/>
        <v>8.007022939524983</v>
      </c>
      <c r="AD146" s="4">
        <f t="shared" si="57"/>
        <v>7.740122174874151</v>
      </c>
    </row>
    <row r="147" spans="1:30" ht="12.75">
      <c r="A147" s="18"/>
      <c r="B147" s="22">
        <v>100</v>
      </c>
      <c r="C147" s="35">
        <f t="shared" si="54"/>
        <v>0.9486832980505138</v>
      </c>
      <c r="D147" s="27">
        <f t="shared" si="50"/>
        <v>3590.7662831211946</v>
      </c>
      <c r="E147" s="17">
        <f t="shared" si="55"/>
        <v>47.64718676349084</v>
      </c>
      <c r="F147" s="17">
        <f t="shared" si="55"/>
        <v>39.70598896957571</v>
      </c>
      <c r="G147" s="17">
        <f t="shared" si="55"/>
        <v>34.033704831064895</v>
      </c>
      <c r="H147" s="17">
        <f t="shared" si="55"/>
        <v>29.77949172718178</v>
      </c>
      <c r="I147" s="17">
        <f t="shared" si="55"/>
        <v>26.470659313050476</v>
      </c>
      <c r="J147" s="17">
        <f t="shared" si="55"/>
        <v>23.82359338174542</v>
      </c>
      <c r="K147" s="17">
        <f t="shared" si="55"/>
        <v>21.657812165223113</v>
      </c>
      <c r="L147" s="17">
        <f t="shared" si="55"/>
        <v>19.852994484787853</v>
      </c>
      <c r="M147" s="17">
        <f t="shared" si="55"/>
        <v>18.325841062881093</v>
      </c>
      <c r="N147" s="17">
        <f t="shared" si="55"/>
        <v>17.016852415532448</v>
      </c>
      <c r="O147" s="17">
        <f t="shared" si="56"/>
        <v>15.882395587830283</v>
      </c>
      <c r="P147" s="17">
        <f t="shared" si="56"/>
        <v>14.88974586359089</v>
      </c>
      <c r="Q147" s="17">
        <f t="shared" si="56"/>
        <v>14.01387845985025</v>
      </c>
      <c r="R147" s="17">
        <f t="shared" si="56"/>
        <v>13.235329656525238</v>
      </c>
      <c r="S147" s="17">
        <f t="shared" si="56"/>
        <v>12.538733358813381</v>
      </c>
      <c r="T147" s="17">
        <f t="shared" si="56"/>
        <v>11.91179669087271</v>
      </c>
      <c r="U147" s="17">
        <f t="shared" si="56"/>
        <v>11.344568277021631</v>
      </c>
      <c r="V147" s="17">
        <f t="shared" si="56"/>
        <v>10.828906082611557</v>
      </c>
      <c r="W147" s="17">
        <f t="shared" si="56"/>
        <v>10.358084079019749</v>
      </c>
      <c r="X147" s="17">
        <f t="shared" si="56"/>
        <v>9.926497242393927</v>
      </c>
      <c r="Y147" s="17">
        <f t="shared" si="57"/>
        <v>9.529437352698169</v>
      </c>
      <c r="Z147" s="17">
        <f t="shared" si="57"/>
        <v>9.162920531440546</v>
      </c>
      <c r="AA147" s="17">
        <f t="shared" si="57"/>
        <v>8.823553104350156</v>
      </c>
      <c r="AB147" s="17">
        <f t="shared" si="57"/>
        <v>8.508426207766224</v>
      </c>
      <c r="AC147" s="17">
        <f t="shared" si="57"/>
        <v>8.21503220060187</v>
      </c>
      <c r="AD147" s="17">
        <f t="shared" si="57"/>
        <v>7.9411977939151415</v>
      </c>
    </row>
    <row r="148" spans="1:30" ht="12.75">
      <c r="A148" s="9">
        <v>8008</v>
      </c>
      <c r="B148" s="20">
        <v>15</v>
      </c>
      <c r="C148" s="33">
        <f>(B148/40*C$153^2)^0.5</f>
        <v>0.48989794855663565</v>
      </c>
      <c r="D148" s="25">
        <f t="shared" si="50"/>
        <v>1854.263735286866</v>
      </c>
      <c r="E148" s="4">
        <f t="shared" si="55"/>
        <v>24.604901443817944</v>
      </c>
      <c r="F148" s="4">
        <f t="shared" si="55"/>
        <v>20.50408453651495</v>
      </c>
      <c r="G148" s="4">
        <f t="shared" si="55"/>
        <v>17.574929602727103</v>
      </c>
      <c r="H148" s="4">
        <f t="shared" si="55"/>
        <v>15.378063402386212</v>
      </c>
      <c r="I148" s="4">
        <f t="shared" si="55"/>
        <v>13.669389691009968</v>
      </c>
      <c r="J148" s="4">
        <f t="shared" si="55"/>
        <v>12.302450721908972</v>
      </c>
      <c r="K148" s="4">
        <f t="shared" si="55"/>
        <v>11.184046110826337</v>
      </c>
      <c r="L148" s="4">
        <f t="shared" si="55"/>
        <v>10.252042268257474</v>
      </c>
      <c r="M148" s="4">
        <f t="shared" si="55"/>
        <v>9.46342363223767</v>
      </c>
      <c r="N148" s="4">
        <f t="shared" si="55"/>
        <v>8.787464801363551</v>
      </c>
      <c r="O148" s="4">
        <f t="shared" si="56"/>
        <v>8.201633814605982</v>
      </c>
      <c r="P148" s="4">
        <f t="shared" si="56"/>
        <v>7.689031701193106</v>
      </c>
      <c r="Q148" s="4">
        <f t="shared" si="56"/>
        <v>7.236735718769982</v>
      </c>
      <c r="R148" s="4">
        <f t="shared" si="56"/>
        <v>6.834694845504984</v>
      </c>
      <c r="S148" s="4">
        <f t="shared" si="56"/>
        <v>6.474974064162616</v>
      </c>
      <c r="T148" s="4">
        <f t="shared" si="56"/>
        <v>6.151225360954486</v>
      </c>
      <c r="U148" s="4">
        <f t="shared" si="56"/>
        <v>5.8583098675756995</v>
      </c>
      <c r="V148" s="4">
        <f t="shared" si="56"/>
        <v>5.5920230554131685</v>
      </c>
      <c r="W148" s="4">
        <f t="shared" si="56"/>
        <v>5.348891618221291</v>
      </c>
      <c r="X148" s="4">
        <f t="shared" si="56"/>
        <v>5.126021134128737</v>
      </c>
      <c r="Y148" s="4">
        <f t="shared" si="57"/>
        <v>4.920980288763588</v>
      </c>
      <c r="Z148" s="4">
        <f t="shared" si="57"/>
        <v>4.731711816118835</v>
      </c>
      <c r="AA148" s="4">
        <f t="shared" si="57"/>
        <v>4.556463230336656</v>
      </c>
      <c r="AB148" s="4">
        <f t="shared" si="57"/>
        <v>4.393732400681776</v>
      </c>
      <c r="AC148" s="4">
        <f t="shared" si="57"/>
        <v>4.242224386865163</v>
      </c>
      <c r="AD148" s="4">
        <f t="shared" si="57"/>
        <v>4.100816907302991</v>
      </c>
    </row>
    <row r="149" spans="1:30" ht="12.75">
      <c r="A149" s="9"/>
      <c r="B149" s="20">
        <v>20</v>
      </c>
      <c r="C149" s="33">
        <f>(B149/40*C$153^2)^0.5</f>
        <v>0.5656854249492381</v>
      </c>
      <c r="D149" s="25">
        <f t="shared" si="50"/>
        <v>2141.1193334328664</v>
      </c>
      <c r="E149" s="4">
        <f t="shared" si="55"/>
        <v>28.411292943945</v>
      </c>
      <c r="F149" s="4">
        <f t="shared" si="55"/>
        <v>23.676077453287505</v>
      </c>
      <c r="G149" s="4">
        <f t="shared" si="55"/>
        <v>20.29378067424643</v>
      </c>
      <c r="H149" s="4">
        <f t="shared" si="55"/>
        <v>17.75705808996563</v>
      </c>
      <c r="I149" s="4">
        <f t="shared" si="55"/>
        <v>15.784051635525003</v>
      </c>
      <c r="J149" s="4">
        <f t="shared" si="55"/>
        <v>14.2056464719725</v>
      </c>
      <c r="K149" s="4">
        <f t="shared" si="55"/>
        <v>12.914224065429545</v>
      </c>
      <c r="L149" s="4">
        <f t="shared" si="55"/>
        <v>11.838038726643752</v>
      </c>
      <c r="M149" s="4">
        <f t="shared" si="55"/>
        <v>10.927420363055768</v>
      </c>
      <c r="N149" s="4">
        <f t="shared" si="55"/>
        <v>10.146890337123216</v>
      </c>
      <c r="O149" s="4">
        <f t="shared" si="56"/>
        <v>9.470430981315003</v>
      </c>
      <c r="P149" s="4">
        <f t="shared" si="56"/>
        <v>8.878529044982814</v>
      </c>
      <c r="Q149" s="4">
        <f t="shared" si="56"/>
        <v>8.35626263057206</v>
      </c>
      <c r="R149" s="4">
        <f t="shared" si="56"/>
        <v>7.892025817762502</v>
      </c>
      <c r="S149" s="4">
        <f t="shared" si="56"/>
        <v>7.4766560378802644</v>
      </c>
      <c r="T149" s="4">
        <f t="shared" si="56"/>
        <v>7.10282323598625</v>
      </c>
      <c r="U149" s="4">
        <f t="shared" si="56"/>
        <v>6.764593558082144</v>
      </c>
      <c r="V149" s="4">
        <f t="shared" si="56"/>
        <v>6.457112032714773</v>
      </c>
      <c r="W149" s="4">
        <f t="shared" si="56"/>
        <v>6.176368031292393</v>
      </c>
      <c r="X149" s="4">
        <f t="shared" si="56"/>
        <v>5.919019363321876</v>
      </c>
      <c r="Y149" s="4">
        <f t="shared" si="57"/>
        <v>5.682258588789001</v>
      </c>
      <c r="Z149" s="4">
        <f t="shared" si="57"/>
        <v>5.463710181527884</v>
      </c>
      <c r="AA149" s="4">
        <f t="shared" si="57"/>
        <v>5.261350545175001</v>
      </c>
      <c r="AB149" s="4">
        <f t="shared" si="57"/>
        <v>5.073445168561608</v>
      </c>
      <c r="AC149" s="4">
        <f t="shared" si="57"/>
        <v>4.898498783438793</v>
      </c>
      <c r="AD149" s="4">
        <f t="shared" si="57"/>
        <v>4.7352154906575015</v>
      </c>
    </row>
    <row r="150" spans="1:30" ht="12.75">
      <c r="A150" s="9"/>
      <c r="B150" s="20">
        <v>25</v>
      </c>
      <c r="C150" s="33">
        <f>(B150/40*C$153^2)^0.5</f>
        <v>0.6324555320336759</v>
      </c>
      <c r="D150" s="25">
        <f t="shared" si="50"/>
        <v>2393.8441887474632</v>
      </c>
      <c r="E150" s="4">
        <f t="shared" si="55"/>
        <v>31.764791175660566</v>
      </c>
      <c r="F150" s="4">
        <f t="shared" si="55"/>
        <v>26.470659313050476</v>
      </c>
      <c r="G150" s="4">
        <f t="shared" si="55"/>
        <v>22.689136554043262</v>
      </c>
      <c r="H150" s="4">
        <f t="shared" si="55"/>
        <v>19.852994484787853</v>
      </c>
      <c r="I150" s="4">
        <f t="shared" si="55"/>
        <v>17.647106208700315</v>
      </c>
      <c r="J150" s="4">
        <f t="shared" si="55"/>
        <v>15.882395587830283</v>
      </c>
      <c r="K150" s="4">
        <f t="shared" si="55"/>
        <v>14.438541443482075</v>
      </c>
      <c r="L150" s="4">
        <f t="shared" si="55"/>
        <v>13.235329656525238</v>
      </c>
      <c r="M150" s="4">
        <f t="shared" si="55"/>
        <v>12.217227375254064</v>
      </c>
      <c r="N150" s="4">
        <f t="shared" si="55"/>
        <v>11.344568277021631</v>
      </c>
      <c r="O150" s="4">
        <f t="shared" si="56"/>
        <v>10.58826372522019</v>
      </c>
      <c r="P150" s="4">
        <f t="shared" si="56"/>
        <v>9.926497242393927</v>
      </c>
      <c r="Q150" s="4">
        <f t="shared" si="56"/>
        <v>9.342585639900168</v>
      </c>
      <c r="R150" s="4">
        <f t="shared" si="56"/>
        <v>8.823553104350157</v>
      </c>
      <c r="S150" s="4">
        <f t="shared" si="56"/>
        <v>8.359155572542255</v>
      </c>
      <c r="T150" s="4">
        <f t="shared" si="56"/>
        <v>7.9411977939151415</v>
      </c>
      <c r="U150" s="4">
        <f t="shared" si="56"/>
        <v>7.563045518014421</v>
      </c>
      <c r="V150" s="4">
        <f t="shared" si="56"/>
        <v>7.2192707217410375</v>
      </c>
      <c r="W150" s="4">
        <f t="shared" si="56"/>
        <v>6.905389386013167</v>
      </c>
      <c r="X150" s="4">
        <f t="shared" si="56"/>
        <v>6.617664828262619</v>
      </c>
      <c r="Y150" s="4">
        <f t="shared" si="57"/>
        <v>6.352958235132112</v>
      </c>
      <c r="Z150" s="4">
        <f t="shared" si="57"/>
        <v>6.108613687627032</v>
      </c>
      <c r="AA150" s="4">
        <f t="shared" si="57"/>
        <v>5.882368736233438</v>
      </c>
      <c r="AB150" s="4">
        <f t="shared" si="57"/>
        <v>5.672284138510816</v>
      </c>
      <c r="AC150" s="4">
        <f t="shared" si="57"/>
        <v>5.47668813373458</v>
      </c>
      <c r="AD150" s="4">
        <f t="shared" si="57"/>
        <v>5.294131862610095</v>
      </c>
    </row>
    <row r="151" spans="1:30" ht="12.75">
      <c r="A151" s="9"/>
      <c r="B151" s="20">
        <v>30</v>
      </c>
      <c r="C151" s="33">
        <f>(B151/40*C$153^2)^0.5</f>
        <v>0.692820323027551</v>
      </c>
      <c r="D151" s="25">
        <f t="shared" si="50"/>
        <v>2622.3249226592807</v>
      </c>
      <c r="E151" s="4">
        <f t="shared" si="55"/>
        <v>34.79658532270068</v>
      </c>
      <c r="F151" s="4">
        <f t="shared" si="55"/>
        <v>28.997154435583898</v>
      </c>
      <c r="G151" s="4">
        <f t="shared" si="55"/>
        <v>24.85470380192906</v>
      </c>
      <c r="H151" s="4">
        <f t="shared" si="55"/>
        <v>21.747865826687924</v>
      </c>
      <c r="I151" s="4">
        <f t="shared" si="55"/>
        <v>19.331436290389266</v>
      </c>
      <c r="J151" s="4">
        <f t="shared" si="55"/>
        <v>17.39829266135034</v>
      </c>
      <c r="K151" s="4">
        <f t="shared" si="55"/>
        <v>15.816629692136672</v>
      </c>
      <c r="L151" s="4">
        <f t="shared" si="55"/>
        <v>14.498577217791949</v>
      </c>
      <c r="M151" s="4">
        <f t="shared" si="55"/>
        <v>13.383302047192569</v>
      </c>
      <c r="N151" s="4">
        <f t="shared" si="55"/>
        <v>12.42735190096453</v>
      </c>
      <c r="O151" s="4">
        <f t="shared" si="56"/>
        <v>11.59886177423356</v>
      </c>
      <c r="P151" s="4">
        <f t="shared" si="56"/>
        <v>10.873932913343962</v>
      </c>
      <c r="Q151" s="4">
        <f t="shared" si="56"/>
        <v>10.234289800794318</v>
      </c>
      <c r="R151" s="4">
        <f t="shared" si="56"/>
        <v>9.665718145194633</v>
      </c>
      <c r="S151" s="4">
        <f t="shared" si="56"/>
        <v>9.156996137552811</v>
      </c>
      <c r="T151" s="4">
        <f t="shared" si="56"/>
        <v>8.69914633067517</v>
      </c>
      <c r="U151" s="4">
        <f t="shared" si="56"/>
        <v>8.284901267309687</v>
      </c>
      <c r="V151" s="4">
        <f t="shared" si="56"/>
        <v>7.908314846068336</v>
      </c>
      <c r="W151" s="4">
        <f t="shared" si="56"/>
        <v>7.564475070152323</v>
      </c>
      <c r="X151" s="4">
        <f t="shared" si="56"/>
        <v>7.2492886088959745</v>
      </c>
      <c r="Y151" s="4">
        <f t="shared" si="57"/>
        <v>6.959317064540136</v>
      </c>
      <c r="Z151" s="4">
        <f t="shared" si="57"/>
        <v>6.691651023596284</v>
      </c>
      <c r="AA151" s="4">
        <f t="shared" si="57"/>
        <v>6.443812096796423</v>
      </c>
      <c r="AB151" s="4">
        <f t="shared" si="57"/>
        <v>6.213675950482265</v>
      </c>
      <c r="AC151" s="4">
        <f t="shared" si="57"/>
        <v>5.9994112625346</v>
      </c>
      <c r="AD151" s="4">
        <f t="shared" si="57"/>
        <v>5.79943088711678</v>
      </c>
    </row>
    <row r="152" spans="1:30" ht="12.75">
      <c r="A152" s="9"/>
      <c r="B152" s="20">
        <v>35</v>
      </c>
      <c r="C152" s="33">
        <f>(B152/40*C$153^2)^0.5</f>
        <v>0.7483314773547883</v>
      </c>
      <c r="D152" s="25">
        <f t="shared" si="50"/>
        <v>2832.4346417878737</v>
      </c>
      <c r="E152" s="4">
        <f t="shared" si="55"/>
        <v>37.58460777774131</v>
      </c>
      <c r="F152" s="4">
        <f t="shared" si="55"/>
        <v>31.320506481451094</v>
      </c>
      <c r="G152" s="4">
        <f t="shared" si="55"/>
        <v>26.846148412672367</v>
      </c>
      <c r="H152" s="4">
        <f t="shared" si="55"/>
        <v>23.49037986108832</v>
      </c>
      <c r="I152" s="4">
        <f t="shared" si="55"/>
        <v>20.880337654300728</v>
      </c>
      <c r="J152" s="4">
        <f t="shared" si="55"/>
        <v>18.792303888870656</v>
      </c>
      <c r="K152" s="4">
        <f t="shared" si="55"/>
        <v>17.083912626246054</v>
      </c>
      <c r="L152" s="4">
        <f t="shared" si="55"/>
        <v>15.660253240725547</v>
      </c>
      <c r="M152" s="4">
        <f t="shared" si="55"/>
        <v>14.455618376054352</v>
      </c>
      <c r="N152" s="4">
        <f t="shared" si="55"/>
        <v>13.423074206336183</v>
      </c>
      <c r="O152" s="4">
        <f t="shared" si="56"/>
        <v>12.528202592580437</v>
      </c>
      <c r="P152" s="4">
        <f t="shared" si="56"/>
        <v>11.74518993054416</v>
      </c>
      <c r="Q152" s="4">
        <f t="shared" si="56"/>
        <v>11.054296405218032</v>
      </c>
      <c r="R152" s="4">
        <f t="shared" si="56"/>
        <v>10.440168827150364</v>
      </c>
      <c r="S152" s="4">
        <f t="shared" si="56"/>
        <v>9.890686257300345</v>
      </c>
      <c r="T152" s="4">
        <f t="shared" si="56"/>
        <v>9.396151944435328</v>
      </c>
      <c r="U152" s="4">
        <f t="shared" si="56"/>
        <v>8.948716137557454</v>
      </c>
      <c r="V152" s="4">
        <f t="shared" si="56"/>
        <v>8.541956313123027</v>
      </c>
      <c r="W152" s="4">
        <f t="shared" si="56"/>
        <v>8.170566908204632</v>
      </c>
      <c r="X152" s="4">
        <f t="shared" si="56"/>
        <v>7.8301266203627735</v>
      </c>
      <c r="Y152" s="4">
        <f t="shared" si="57"/>
        <v>7.516921555548263</v>
      </c>
      <c r="Z152" s="4">
        <f t="shared" si="57"/>
        <v>7.227809188027176</v>
      </c>
      <c r="AA152" s="4">
        <f t="shared" si="57"/>
        <v>6.960112551433577</v>
      </c>
      <c r="AB152" s="4">
        <f t="shared" si="57"/>
        <v>6.711537103168092</v>
      </c>
      <c r="AC152" s="4">
        <f t="shared" si="57"/>
        <v>6.480104789265744</v>
      </c>
      <c r="AD152" s="4">
        <f t="shared" si="57"/>
        <v>6.264101296290218</v>
      </c>
    </row>
    <row r="153" spans="1:30" ht="12.75">
      <c r="A153" s="9"/>
      <c r="B153" s="21">
        <f>40*C153^2/C$153^2</f>
        <v>40</v>
      </c>
      <c r="C153" s="34">
        <v>0.8</v>
      </c>
      <c r="D153" s="26">
        <f t="shared" si="50"/>
        <v>3028</v>
      </c>
      <c r="E153" s="12">
        <f t="shared" si="55"/>
        <v>40.179635805882036</v>
      </c>
      <c r="F153" s="12">
        <f t="shared" si="55"/>
        <v>33.483029838235026</v>
      </c>
      <c r="G153" s="12">
        <f t="shared" si="55"/>
        <v>28.699739861344312</v>
      </c>
      <c r="H153" s="12">
        <f t="shared" si="55"/>
        <v>25.11227237867627</v>
      </c>
      <c r="I153" s="12">
        <f t="shared" si="55"/>
        <v>22.322019892156685</v>
      </c>
      <c r="J153" s="12">
        <f t="shared" si="55"/>
        <v>20.089817902941018</v>
      </c>
      <c r="K153" s="12">
        <f t="shared" si="55"/>
        <v>18.263470820855467</v>
      </c>
      <c r="L153" s="12">
        <f t="shared" si="55"/>
        <v>16.741514919117513</v>
      </c>
      <c r="M153" s="12">
        <f t="shared" si="55"/>
        <v>15.453706079185398</v>
      </c>
      <c r="N153" s="12">
        <f t="shared" si="55"/>
        <v>14.349869930672156</v>
      </c>
      <c r="O153" s="12">
        <f t="shared" si="56"/>
        <v>13.39321193529401</v>
      </c>
      <c r="P153" s="12">
        <f t="shared" si="56"/>
        <v>12.556136189338135</v>
      </c>
      <c r="Q153" s="12">
        <f t="shared" si="56"/>
        <v>11.81753994290648</v>
      </c>
      <c r="R153" s="12">
        <f t="shared" si="56"/>
        <v>11.161009946078343</v>
      </c>
      <c r="S153" s="12">
        <f t="shared" si="56"/>
        <v>10.573588369968958</v>
      </c>
      <c r="T153" s="12">
        <f t="shared" si="56"/>
        <v>10.044908951470509</v>
      </c>
      <c r="U153" s="12">
        <f t="shared" si="56"/>
        <v>9.566579953781435</v>
      </c>
      <c r="V153" s="12">
        <f t="shared" si="56"/>
        <v>9.131735410427734</v>
      </c>
      <c r="W153" s="12">
        <f t="shared" si="56"/>
        <v>8.734703436061311</v>
      </c>
      <c r="X153" s="12">
        <f t="shared" si="56"/>
        <v>8.370757459558757</v>
      </c>
      <c r="Y153" s="12">
        <f t="shared" si="57"/>
        <v>8.035927161176406</v>
      </c>
      <c r="Z153" s="12">
        <f t="shared" si="57"/>
        <v>7.726853039592699</v>
      </c>
      <c r="AA153" s="12">
        <f t="shared" si="57"/>
        <v>7.440673297385562</v>
      </c>
      <c r="AB153" s="12">
        <f t="shared" si="57"/>
        <v>7.174934965336078</v>
      </c>
      <c r="AC153" s="12">
        <f t="shared" si="57"/>
        <v>6.927523414807247</v>
      </c>
      <c r="AD153" s="12">
        <f t="shared" si="57"/>
        <v>6.696605967647005</v>
      </c>
    </row>
    <row r="154" spans="1:30" ht="12.75">
      <c r="A154" s="9"/>
      <c r="B154" s="20">
        <v>45</v>
      </c>
      <c r="C154" s="33">
        <f aca="true" t="shared" si="58" ref="C154:C165">(B154/40*C$153^2)^0.5</f>
        <v>0.8485281374238571</v>
      </c>
      <c r="D154" s="25">
        <f t="shared" si="50"/>
        <v>3211.679000149299</v>
      </c>
      <c r="E154" s="4">
        <f aca="true" t="shared" si="59" ref="E154:N163">$D154*1.2/E$3/4.54/2.47*0.62</f>
        <v>42.61693941591749</v>
      </c>
      <c r="F154" s="4">
        <f t="shared" si="59"/>
        <v>35.51411617993125</v>
      </c>
      <c r="G154" s="4">
        <f t="shared" si="59"/>
        <v>30.440671011369634</v>
      </c>
      <c r="H154" s="4">
        <f t="shared" si="59"/>
        <v>26.635587134948437</v>
      </c>
      <c r="I154" s="4">
        <f t="shared" si="59"/>
        <v>23.6760774532875</v>
      </c>
      <c r="J154" s="4">
        <f t="shared" si="59"/>
        <v>21.308469707958746</v>
      </c>
      <c r="K154" s="4">
        <f t="shared" si="59"/>
        <v>19.371336098144315</v>
      </c>
      <c r="L154" s="4">
        <f t="shared" si="59"/>
        <v>17.757058089965625</v>
      </c>
      <c r="M154" s="4">
        <f t="shared" si="59"/>
        <v>16.391130544583657</v>
      </c>
      <c r="N154" s="4">
        <f t="shared" si="59"/>
        <v>15.220335505684817</v>
      </c>
      <c r="O154" s="4">
        <f aca="true" t="shared" si="60" ref="O154:X163">$D154*1.2/O$3/4.54/2.47*0.62</f>
        <v>14.205646471972498</v>
      </c>
      <c r="P154" s="4">
        <f t="shared" si="60"/>
        <v>13.317793567474219</v>
      </c>
      <c r="Q154" s="4">
        <f t="shared" si="60"/>
        <v>12.534393945858087</v>
      </c>
      <c r="R154" s="4">
        <f t="shared" si="60"/>
        <v>11.83803872664375</v>
      </c>
      <c r="S154" s="4">
        <f t="shared" si="60"/>
        <v>11.214984056820395</v>
      </c>
      <c r="T154" s="4">
        <f t="shared" si="60"/>
        <v>10.654234853979373</v>
      </c>
      <c r="U154" s="4">
        <f t="shared" si="60"/>
        <v>10.146890337123214</v>
      </c>
      <c r="V154" s="4">
        <f t="shared" si="60"/>
        <v>9.685668049072158</v>
      </c>
      <c r="W154" s="4">
        <f t="shared" si="60"/>
        <v>9.264552046938585</v>
      </c>
      <c r="X154" s="4">
        <f t="shared" si="60"/>
        <v>8.878529044982812</v>
      </c>
      <c r="Y154" s="4">
        <f aca="true" t="shared" si="61" ref="Y154:AD163">$D154*1.2/Y$3/4.54/2.47*0.62</f>
        <v>8.5233878831835</v>
      </c>
      <c r="Z154" s="4">
        <f t="shared" si="61"/>
        <v>8.195565272291828</v>
      </c>
      <c r="AA154" s="4">
        <f t="shared" si="61"/>
        <v>7.892025817762499</v>
      </c>
      <c r="AB154" s="4">
        <f t="shared" si="61"/>
        <v>7.6101677528424085</v>
      </c>
      <c r="AC154" s="4">
        <f t="shared" si="61"/>
        <v>7.347748175158189</v>
      </c>
      <c r="AD154" s="4">
        <f t="shared" si="61"/>
        <v>7.102823235986249</v>
      </c>
    </row>
    <row r="155" spans="1:30" ht="12.75">
      <c r="A155" s="9"/>
      <c r="B155" s="20">
        <v>50</v>
      </c>
      <c r="C155" s="33">
        <f t="shared" si="58"/>
        <v>0.894427190999916</v>
      </c>
      <c r="D155" s="25">
        <f t="shared" si="50"/>
        <v>3385.406917934682</v>
      </c>
      <c r="E155" s="4">
        <f t="shared" si="59"/>
        <v>44.92219848656839</v>
      </c>
      <c r="F155" s="4">
        <f t="shared" si="59"/>
        <v>37.435165405473654</v>
      </c>
      <c r="G155" s="4">
        <f t="shared" si="59"/>
        <v>32.08728463326314</v>
      </c>
      <c r="H155" s="4">
        <f t="shared" si="59"/>
        <v>28.076374054105244</v>
      </c>
      <c r="I155" s="4">
        <f t="shared" si="59"/>
        <v>24.956776936982436</v>
      </c>
      <c r="J155" s="4">
        <f t="shared" si="59"/>
        <v>22.461099243284195</v>
      </c>
      <c r="K155" s="4">
        <f t="shared" si="59"/>
        <v>20.41918113025836</v>
      </c>
      <c r="L155" s="4">
        <f t="shared" si="59"/>
        <v>18.717582702736827</v>
      </c>
      <c r="M155" s="4">
        <f t="shared" si="59"/>
        <v>17.277768648680148</v>
      </c>
      <c r="N155" s="4">
        <f t="shared" si="59"/>
        <v>16.04364231663157</v>
      </c>
      <c r="O155" s="4">
        <f t="shared" si="60"/>
        <v>14.97406616218946</v>
      </c>
      <c r="P155" s="4">
        <f t="shared" si="60"/>
        <v>14.038187027052622</v>
      </c>
      <c r="Q155" s="4">
        <f t="shared" si="60"/>
        <v>13.212411319578937</v>
      </c>
      <c r="R155" s="4">
        <f t="shared" si="60"/>
        <v>12.478388468491218</v>
      </c>
      <c r="S155" s="4">
        <f t="shared" si="60"/>
        <v>11.821631180675892</v>
      </c>
      <c r="T155" s="4">
        <f t="shared" si="60"/>
        <v>11.230549621642098</v>
      </c>
      <c r="U155" s="4">
        <f t="shared" si="60"/>
        <v>10.695761544421044</v>
      </c>
      <c r="V155" s="4">
        <f t="shared" si="60"/>
        <v>10.20959056512918</v>
      </c>
      <c r="W155" s="4">
        <f t="shared" si="60"/>
        <v>9.765695323167042</v>
      </c>
      <c r="X155" s="4">
        <f t="shared" si="60"/>
        <v>9.358791351368414</v>
      </c>
      <c r="Y155" s="4">
        <f t="shared" si="61"/>
        <v>8.984439697313679</v>
      </c>
      <c r="Z155" s="4">
        <f t="shared" si="61"/>
        <v>8.638884324340074</v>
      </c>
      <c r="AA155" s="4">
        <f t="shared" si="61"/>
        <v>8.318925645660812</v>
      </c>
      <c r="AB155" s="4">
        <f t="shared" si="61"/>
        <v>8.021821158315785</v>
      </c>
      <c r="AC155" s="4">
        <f t="shared" si="61"/>
        <v>7.745206635615241</v>
      </c>
      <c r="AD155" s="4">
        <f t="shared" si="61"/>
        <v>7.48703308109473</v>
      </c>
    </row>
    <row r="156" spans="1:30" ht="12.75">
      <c r="A156" s="9"/>
      <c r="B156" s="20">
        <v>55</v>
      </c>
      <c r="C156" s="33">
        <f t="shared" si="58"/>
        <v>0.938083151964686</v>
      </c>
      <c r="D156" s="25">
        <f t="shared" si="50"/>
        <v>3550.6447301863363</v>
      </c>
      <c r="E156" s="4">
        <f t="shared" si="59"/>
        <v>47.11479925196872</v>
      </c>
      <c r="F156" s="4">
        <f t="shared" si="59"/>
        <v>39.262332709973926</v>
      </c>
      <c r="G156" s="4">
        <f t="shared" si="59"/>
        <v>33.65342803712051</v>
      </c>
      <c r="H156" s="4">
        <f t="shared" si="59"/>
        <v>29.44674953248045</v>
      </c>
      <c r="I156" s="4">
        <f t="shared" si="59"/>
        <v>26.174888473315956</v>
      </c>
      <c r="J156" s="4">
        <f t="shared" si="59"/>
        <v>23.55739962598436</v>
      </c>
      <c r="K156" s="4">
        <f t="shared" si="59"/>
        <v>21.415817841803964</v>
      </c>
      <c r="L156" s="4">
        <f t="shared" si="59"/>
        <v>19.631166354986963</v>
      </c>
      <c r="M156" s="4">
        <f t="shared" si="59"/>
        <v>18.121076635372585</v>
      </c>
      <c r="N156" s="4">
        <f t="shared" si="59"/>
        <v>16.826714018560256</v>
      </c>
      <c r="O156" s="4">
        <f t="shared" si="60"/>
        <v>15.704933083989571</v>
      </c>
      <c r="P156" s="4">
        <f t="shared" si="60"/>
        <v>14.723374766240225</v>
      </c>
      <c r="Q156" s="4">
        <f t="shared" si="60"/>
        <v>13.857293897637858</v>
      </c>
      <c r="R156" s="4">
        <f t="shared" si="60"/>
        <v>13.087444236657978</v>
      </c>
      <c r="S156" s="4">
        <f t="shared" si="60"/>
        <v>12.39863138209703</v>
      </c>
      <c r="T156" s="4">
        <f t="shared" si="60"/>
        <v>11.77869981299218</v>
      </c>
      <c r="U156" s="4">
        <f t="shared" si="60"/>
        <v>11.217809345706836</v>
      </c>
      <c r="V156" s="4">
        <f t="shared" si="60"/>
        <v>10.707908920901982</v>
      </c>
      <c r="W156" s="4">
        <f t="shared" si="60"/>
        <v>10.242347663471461</v>
      </c>
      <c r="X156" s="4">
        <f t="shared" si="60"/>
        <v>9.815583177493481</v>
      </c>
      <c r="Y156" s="4">
        <f t="shared" si="61"/>
        <v>9.422959850393744</v>
      </c>
      <c r="Z156" s="4">
        <f t="shared" si="61"/>
        <v>9.060538317686293</v>
      </c>
      <c r="AA156" s="4">
        <f t="shared" si="61"/>
        <v>8.72496282443865</v>
      </c>
      <c r="AB156" s="4">
        <f t="shared" si="61"/>
        <v>8.413357009280128</v>
      </c>
      <c r="AC156" s="4">
        <f t="shared" si="61"/>
        <v>8.123241250339433</v>
      </c>
      <c r="AD156" s="4">
        <f t="shared" si="61"/>
        <v>7.852466541994786</v>
      </c>
    </row>
    <row r="157" spans="1:30" ht="12.75">
      <c r="A157" s="9"/>
      <c r="B157" s="20">
        <v>60</v>
      </c>
      <c r="C157" s="33">
        <f t="shared" si="58"/>
        <v>0.9797958971132713</v>
      </c>
      <c r="D157" s="25">
        <f t="shared" si="50"/>
        <v>3708.527470573732</v>
      </c>
      <c r="E157" s="4">
        <f t="shared" si="59"/>
        <v>49.20980288763589</v>
      </c>
      <c r="F157" s="4">
        <f t="shared" si="59"/>
        <v>41.0081690730299</v>
      </c>
      <c r="G157" s="4">
        <f t="shared" si="59"/>
        <v>35.149859205454206</v>
      </c>
      <c r="H157" s="4">
        <f t="shared" si="59"/>
        <v>30.756126804772425</v>
      </c>
      <c r="I157" s="4">
        <f t="shared" si="59"/>
        <v>27.338779382019936</v>
      </c>
      <c r="J157" s="4">
        <f t="shared" si="59"/>
        <v>24.604901443817944</v>
      </c>
      <c r="K157" s="4">
        <f t="shared" si="59"/>
        <v>22.368092221652674</v>
      </c>
      <c r="L157" s="4">
        <f t="shared" si="59"/>
        <v>20.50408453651495</v>
      </c>
      <c r="M157" s="4">
        <f t="shared" si="59"/>
        <v>18.92684726447534</v>
      </c>
      <c r="N157" s="4">
        <f t="shared" si="59"/>
        <v>17.574929602727103</v>
      </c>
      <c r="O157" s="4">
        <f t="shared" si="60"/>
        <v>16.403267629211964</v>
      </c>
      <c r="P157" s="4">
        <f t="shared" si="60"/>
        <v>15.378063402386212</v>
      </c>
      <c r="Q157" s="4">
        <f t="shared" si="60"/>
        <v>14.473471437539963</v>
      </c>
      <c r="R157" s="4">
        <f t="shared" si="60"/>
        <v>13.669389691009968</v>
      </c>
      <c r="S157" s="4">
        <f t="shared" si="60"/>
        <v>12.949948128325232</v>
      </c>
      <c r="T157" s="4">
        <f t="shared" si="60"/>
        <v>12.302450721908972</v>
      </c>
      <c r="U157" s="4">
        <f t="shared" si="60"/>
        <v>11.716619735151399</v>
      </c>
      <c r="V157" s="4">
        <f t="shared" si="60"/>
        <v>11.184046110826337</v>
      </c>
      <c r="W157" s="4">
        <f t="shared" si="60"/>
        <v>10.697783236442582</v>
      </c>
      <c r="X157" s="4">
        <f t="shared" si="60"/>
        <v>10.252042268257474</v>
      </c>
      <c r="Y157" s="4">
        <f t="shared" si="61"/>
        <v>9.841960577527177</v>
      </c>
      <c r="Z157" s="4">
        <f t="shared" si="61"/>
        <v>9.46342363223767</v>
      </c>
      <c r="AA157" s="4">
        <f t="shared" si="61"/>
        <v>9.112926460673313</v>
      </c>
      <c r="AB157" s="4">
        <f t="shared" si="61"/>
        <v>8.787464801363551</v>
      </c>
      <c r="AC157" s="4">
        <f t="shared" si="61"/>
        <v>8.484448773730326</v>
      </c>
      <c r="AD157" s="4">
        <f t="shared" si="61"/>
        <v>8.201633814605982</v>
      </c>
    </row>
    <row r="158" spans="1:30" ht="12.75">
      <c r="A158" s="9"/>
      <c r="B158" s="20">
        <v>65</v>
      </c>
      <c r="C158" s="33">
        <f t="shared" si="58"/>
        <v>1.019803902718557</v>
      </c>
      <c r="D158" s="25">
        <f t="shared" si="50"/>
        <v>3859.957771789738</v>
      </c>
      <c r="E158" s="4">
        <f t="shared" si="59"/>
        <v>51.219186755810966</v>
      </c>
      <c r="F158" s="4">
        <f t="shared" si="59"/>
        <v>42.68265562984247</v>
      </c>
      <c r="G158" s="4">
        <f t="shared" si="59"/>
        <v>36.58513339700782</v>
      </c>
      <c r="H158" s="4">
        <f t="shared" si="59"/>
        <v>32.01199172238185</v>
      </c>
      <c r="I158" s="4">
        <f t="shared" si="59"/>
        <v>28.45510375322831</v>
      </c>
      <c r="J158" s="4">
        <f t="shared" si="59"/>
        <v>25.609593377905483</v>
      </c>
      <c r="K158" s="4">
        <f t="shared" si="59"/>
        <v>23.28144852536862</v>
      </c>
      <c r="L158" s="4">
        <f t="shared" si="59"/>
        <v>21.341327814921236</v>
      </c>
      <c r="M158" s="4">
        <f t="shared" si="59"/>
        <v>19.699687213773444</v>
      </c>
      <c r="N158" s="4">
        <f t="shared" si="59"/>
        <v>18.29256669850391</v>
      </c>
      <c r="O158" s="4">
        <f t="shared" si="60"/>
        <v>17.07306225193699</v>
      </c>
      <c r="P158" s="4">
        <f t="shared" si="60"/>
        <v>16.005995861190925</v>
      </c>
      <c r="Q158" s="4">
        <f t="shared" si="60"/>
        <v>15.064466692885576</v>
      </c>
      <c r="R158" s="4">
        <f t="shared" si="60"/>
        <v>14.227551876614156</v>
      </c>
      <c r="S158" s="4">
        <f t="shared" si="60"/>
        <v>13.47873335679236</v>
      </c>
      <c r="T158" s="4">
        <f t="shared" si="60"/>
        <v>12.804796688952742</v>
      </c>
      <c r="U158" s="4">
        <f t="shared" si="60"/>
        <v>12.195044465669275</v>
      </c>
      <c r="V158" s="4">
        <f t="shared" si="60"/>
        <v>11.64072426268431</v>
      </c>
      <c r="W158" s="4">
        <f t="shared" si="60"/>
        <v>11.134605816480644</v>
      </c>
      <c r="X158" s="4">
        <f t="shared" si="60"/>
        <v>10.670663907460618</v>
      </c>
      <c r="Y158" s="4">
        <f t="shared" si="61"/>
        <v>10.243837351162192</v>
      </c>
      <c r="Z158" s="4">
        <f t="shared" si="61"/>
        <v>9.849843606886722</v>
      </c>
      <c r="AA158" s="4">
        <f t="shared" si="61"/>
        <v>9.485034584409437</v>
      </c>
      <c r="AB158" s="4">
        <f t="shared" si="61"/>
        <v>9.146283349251956</v>
      </c>
      <c r="AC158" s="4">
        <f t="shared" si="61"/>
        <v>8.83089426824327</v>
      </c>
      <c r="AD158" s="4">
        <f t="shared" si="61"/>
        <v>8.536531125968494</v>
      </c>
    </row>
    <row r="159" spans="1:30" ht="12.75">
      <c r="A159" s="9"/>
      <c r="B159" s="20">
        <v>70</v>
      </c>
      <c r="C159" s="33">
        <f t="shared" si="58"/>
        <v>1.0583005244258363</v>
      </c>
      <c r="D159" s="25">
        <f t="shared" si="50"/>
        <v>4005.6674849517904</v>
      </c>
      <c r="E159" s="4">
        <f t="shared" si="59"/>
        <v>53.15266205575509</v>
      </c>
      <c r="F159" s="4">
        <f t="shared" si="59"/>
        <v>44.29388504646257</v>
      </c>
      <c r="G159" s="4">
        <f t="shared" si="59"/>
        <v>37.966187182682205</v>
      </c>
      <c r="H159" s="4">
        <f t="shared" si="59"/>
        <v>33.22041378484693</v>
      </c>
      <c r="I159" s="4">
        <f t="shared" si="59"/>
        <v>29.529256697641717</v>
      </c>
      <c r="J159" s="4">
        <f t="shared" si="59"/>
        <v>26.576331027877544</v>
      </c>
      <c r="K159" s="4">
        <f t="shared" si="59"/>
        <v>24.16030093443413</v>
      </c>
      <c r="L159" s="4">
        <f t="shared" si="59"/>
        <v>22.146942523231285</v>
      </c>
      <c r="M159" s="4">
        <f t="shared" si="59"/>
        <v>20.4433315599058</v>
      </c>
      <c r="N159" s="4">
        <f t="shared" si="59"/>
        <v>18.983093591341103</v>
      </c>
      <c r="O159" s="4">
        <f t="shared" si="60"/>
        <v>17.71755401858503</v>
      </c>
      <c r="P159" s="4">
        <f t="shared" si="60"/>
        <v>16.610206892423466</v>
      </c>
      <c r="Q159" s="4">
        <f t="shared" si="60"/>
        <v>15.633135898751494</v>
      </c>
      <c r="R159" s="4">
        <f t="shared" si="60"/>
        <v>14.764628348820859</v>
      </c>
      <c r="S159" s="4">
        <f t="shared" si="60"/>
        <v>13.987542646251338</v>
      </c>
      <c r="T159" s="4">
        <f t="shared" si="60"/>
        <v>13.288165513938772</v>
      </c>
      <c r="U159" s="4">
        <f t="shared" si="60"/>
        <v>12.655395727560736</v>
      </c>
      <c r="V159" s="4">
        <f t="shared" si="60"/>
        <v>12.080150467217065</v>
      </c>
      <c r="W159" s="4">
        <f t="shared" si="60"/>
        <v>11.5549265338598</v>
      </c>
      <c r="X159" s="4">
        <f t="shared" si="60"/>
        <v>11.073471261615643</v>
      </c>
      <c r="Y159" s="4">
        <f t="shared" si="61"/>
        <v>10.630532411151016</v>
      </c>
      <c r="Z159" s="4">
        <f t="shared" si="61"/>
        <v>10.2216657799529</v>
      </c>
      <c r="AA159" s="4">
        <f t="shared" si="61"/>
        <v>9.843085565880571</v>
      </c>
      <c r="AB159" s="4">
        <f t="shared" si="61"/>
        <v>9.491546795670551</v>
      </c>
      <c r="AC159" s="4">
        <f t="shared" si="61"/>
        <v>9.164252078578462</v>
      </c>
      <c r="AD159" s="4">
        <f t="shared" si="61"/>
        <v>8.858777009292515</v>
      </c>
    </row>
    <row r="160" spans="1:30" ht="12.75">
      <c r="A160" s="9"/>
      <c r="B160" s="20">
        <v>75</v>
      </c>
      <c r="C160" s="33">
        <f t="shared" si="58"/>
        <v>1.0954451150103324</v>
      </c>
      <c r="D160" s="25">
        <f t="shared" si="50"/>
        <v>4146.2597603141085</v>
      </c>
      <c r="E160" s="4">
        <f t="shared" si="59"/>
        <v>55.01823220805964</v>
      </c>
      <c r="F160" s="4">
        <f t="shared" si="59"/>
        <v>45.8485268400497</v>
      </c>
      <c r="G160" s="4">
        <f t="shared" si="59"/>
        <v>39.29873729147117</v>
      </c>
      <c r="H160" s="4">
        <f t="shared" si="59"/>
        <v>34.38639513003727</v>
      </c>
      <c r="I160" s="4">
        <f t="shared" si="59"/>
        <v>30.56568456003313</v>
      </c>
      <c r="J160" s="4">
        <f t="shared" si="59"/>
        <v>27.50911610402982</v>
      </c>
      <c r="K160" s="4">
        <f t="shared" si="59"/>
        <v>25.00828736729984</v>
      </c>
      <c r="L160" s="4">
        <f t="shared" si="59"/>
        <v>22.92426342002485</v>
      </c>
      <c r="M160" s="4">
        <f t="shared" si="59"/>
        <v>21.160858541561403</v>
      </c>
      <c r="N160" s="4">
        <f t="shared" si="59"/>
        <v>19.649368645735585</v>
      </c>
      <c r="O160" s="4">
        <f t="shared" si="60"/>
        <v>18.33941073601988</v>
      </c>
      <c r="P160" s="4">
        <f t="shared" si="60"/>
        <v>17.193197565018636</v>
      </c>
      <c r="Q160" s="4">
        <f t="shared" si="60"/>
        <v>16.181833002370485</v>
      </c>
      <c r="R160" s="4">
        <f t="shared" si="60"/>
        <v>15.282842280016565</v>
      </c>
      <c r="S160" s="4">
        <f t="shared" si="60"/>
        <v>14.478482160015696</v>
      </c>
      <c r="T160" s="4">
        <f t="shared" si="60"/>
        <v>13.75455805201491</v>
      </c>
      <c r="U160" s="4">
        <f t="shared" si="60"/>
        <v>13.099579097157058</v>
      </c>
      <c r="V160" s="4">
        <f t="shared" si="60"/>
        <v>12.50414368364992</v>
      </c>
      <c r="W160" s="4">
        <f t="shared" si="60"/>
        <v>11.960485262621662</v>
      </c>
      <c r="X160" s="4">
        <f t="shared" si="60"/>
        <v>11.462131710012425</v>
      </c>
      <c r="Y160" s="4">
        <f t="shared" si="61"/>
        <v>11.003646441611927</v>
      </c>
      <c r="Z160" s="4">
        <f t="shared" si="61"/>
        <v>10.580429270780702</v>
      </c>
      <c r="AA160" s="4">
        <f t="shared" si="61"/>
        <v>10.188561520011046</v>
      </c>
      <c r="AB160" s="4">
        <f t="shared" si="61"/>
        <v>9.824684322867792</v>
      </c>
      <c r="AC160" s="4">
        <f t="shared" si="61"/>
        <v>9.485902104837871</v>
      </c>
      <c r="AD160" s="4">
        <f t="shared" si="61"/>
        <v>9.16970536800994</v>
      </c>
    </row>
    <row r="161" spans="1:30" ht="12.75">
      <c r="A161" s="9"/>
      <c r="B161" s="20">
        <v>80</v>
      </c>
      <c r="C161" s="33">
        <f t="shared" si="58"/>
        <v>1.1313708498984762</v>
      </c>
      <c r="D161" s="25">
        <f t="shared" si="50"/>
        <v>4282.238666865733</v>
      </c>
      <c r="E161" s="4">
        <f t="shared" si="59"/>
        <v>56.82258588789</v>
      </c>
      <c r="F161" s="4">
        <f t="shared" si="59"/>
        <v>47.35215490657501</v>
      </c>
      <c r="G161" s="4">
        <f t="shared" si="59"/>
        <v>40.58756134849286</v>
      </c>
      <c r="H161" s="4">
        <f t="shared" si="59"/>
        <v>35.51411617993126</v>
      </c>
      <c r="I161" s="4">
        <f t="shared" si="59"/>
        <v>31.568103271050006</v>
      </c>
      <c r="J161" s="4">
        <f t="shared" si="59"/>
        <v>28.411292943945</v>
      </c>
      <c r="K161" s="4">
        <f t="shared" si="59"/>
        <v>25.82844813085909</v>
      </c>
      <c r="L161" s="4">
        <f t="shared" si="59"/>
        <v>23.676077453287505</v>
      </c>
      <c r="M161" s="4">
        <f t="shared" si="59"/>
        <v>21.854840726111536</v>
      </c>
      <c r="N161" s="4">
        <f t="shared" si="59"/>
        <v>20.29378067424643</v>
      </c>
      <c r="O161" s="4">
        <f t="shared" si="60"/>
        <v>18.940861962630006</v>
      </c>
      <c r="P161" s="4">
        <f t="shared" si="60"/>
        <v>17.75705808996563</v>
      </c>
      <c r="Q161" s="4">
        <f t="shared" si="60"/>
        <v>16.71252526114412</v>
      </c>
      <c r="R161" s="4">
        <f t="shared" si="60"/>
        <v>15.784051635525003</v>
      </c>
      <c r="S161" s="4">
        <f t="shared" si="60"/>
        <v>14.953312075760529</v>
      </c>
      <c r="T161" s="4">
        <f t="shared" si="60"/>
        <v>14.2056464719725</v>
      </c>
      <c r="U161" s="4">
        <f t="shared" si="60"/>
        <v>13.529187116164287</v>
      </c>
      <c r="V161" s="4">
        <f t="shared" si="60"/>
        <v>12.914224065429545</v>
      </c>
      <c r="W161" s="4">
        <f t="shared" si="60"/>
        <v>12.352736062584786</v>
      </c>
      <c r="X161" s="4">
        <f t="shared" si="60"/>
        <v>11.838038726643752</v>
      </c>
      <c r="Y161" s="4">
        <f t="shared" si="61"/>
        <v>11.364517177578001</v>
      </c>
      <c r="Z161" s="4">
        <f t="shared" si="61"/>
        <v>10.927420363055768</v>
      </c>
      <c r="AA161" s="4">
        <f t="shared" si="61"/>
        <v>10.522701090350003</v>
      </c>
      <c r="AB161" s="4">
        <f t="shared" si="61"/>
        <v>10.146890337123216</v>
      </c>
      <c r="AC161" s="4">
        <f t="shared" si="61"/>
        <v>9.796997566877586</v>
      </c>
      <c r="AD161" s="4">
        <f t="shared" si="61"/>
        <v>9.470430981315003</v>
      </c>
    </row>
    <row r="162" spans="1:30" ht="12.75">
      <c r="A162" s="9"/>
      <c r="B162" s="20">
        <v>85</v>
      </c>
      <c r="C162" s="33">
        <f t="shared" si="58"/>
        <v>1.1661903789690602</v>
      </c>
      <c r="D162" s="25">
        <f t="shared" si="50"/>
        <v>4414.030584397893</v>
      </c>
      <c r="E162" s="4">
        <f t="shared" si="59"/>
        <v>58.57138088412549</v>
      </c>
      <c r="F162" s="4">
        <f t="shared" si="59"/>
        <v>48.809484070104574</v>
      </c>
      <c r="G162" s="4">
        <f t="shared" si="59"/>
        <v>41.836700631518205</v>
      </c>
      <c r="H162" s="4">
        <f t="shared" si="59"/>
        <v>36.607113052578434</v>
      </c>
      <c r="I162" s="4">
        <f t="shared" si="59"/>
        <v>32.53965604673638</v>
      </c>
      <c r="J162" s="4">
        <f t="shared" si="59"/>
        <v>29.285690442062744</v>
      </c>
      <c r="K162" s="4">
        <f t="shared" si="59"/>
        <v>26.623354947329762</v>
      </c>
      <c r="L162" s="4">
        <f t="shared" si="59"/>
        <v>24.404742035052287</v>
      </c>
      <c r="M162" s="4">
        <f t="shared" si="59"/>
        <v>22.527454186202107</v>
      </c>
      <c r="N162" s="4">
        <f t="shared" si="59"/>
        <v>20.918350315759103</v>
      </c>
      <c r="O162" s="4">
        <f t="shared" si="60"/>
        <v>19.52379362804183</v>
      </c>
      <c r="P162" s="4">
        <f t="shared" si="60"/>
        <v>18.303556526289217</v>
      </c>
      <c r="Q162" s="4">
        <f t="shared" si="60"/>
        <v>17.226876730625143</v>
      </c>
      <c r="R162" s="4">
        <f t="shared" si="60"/>
        <v>16.26982802336819</v>
      </c>
      <c r="S162" s="4">
        <f t="shared" si="60"/>
        <v>15.413521285296182</v>
      </c>
      <c r="T162" s="4">
        <f t="shared" si="60"/>
        <v>14.642845221031372</v>
      </c>
      <c r="U162" s="4">
        <f t="shared" si="60"/>
        <v>13.945566877172736</v>
      </c>
      <c r="V162" s="4">
        <f t="shared" si="60"/>
        <v>13.311677473664881</v>
      </c>
      <c r="W162" s="4">
        <f t="shared" si="60"/>
        <v>12.732908887853368</v>
      </c>
      <c r="X162" s="4">
        <f t="shared" si="60"/>
        <v>12.202371017526144</v>
      </c>
      <c r="Y162" s="4">
        <f t="shared" si="61"/>
        <v>11.714276176825097</v>
      </c>
      <c r="Z162" s="4">
        <f t="shared" si="61"/>
        <v>11.263727093101053</v>
      </c>
      <c r="AA162" s="4">
        <f t="shared" si="61"/>
        <v>10.846552015578794</v>
      </c>
      <c r="AB162" s="4">
        <f t="shared" si="61"/>
        <v>10.459175157879551</v>
      </c>
      <c r="AC162" s="4">
        <f t="shared" si="61"/>
        <v>10.098513945538876</v>
      </c>
      <c r="AD162" s="4">
        <f t="shared" si="61"/>
        <v>9.761896814020915</v>
      </c>
    </row>
    <row r="163" spans="1:30" ht="12.75">
      <c r="A163" s="9"/>
      <c r="B163" s="20">
        <v>90</v>
      </c>
      <c r="C163" s="33">
        <f t="shared" si="58"/>
        <v>1.2000000000000002</v>
      </c>
      <c r="D163" s="25">
        <f t="shared" si="50"/>
        <v>4542.000000000001</v>
      </c>
      <c r="E163" s="4">
        <f t="shared" si="59"/>
        <v>60.26945370882306</v>
      </c>
      <c r="F163" s="4">
        <f t="shared" si="59"/>
        <v>50.22454475735255</v>
      </c>
      <c r="G163" s="4">
        <f t="shared" si="59"/>
        <v>43.04960979201647</v>
      </c>
      <c r="H163" s="4">
        <f t="shared" si="59"/>
        <v>37.668408568014414</v>
      </c>
      <c r="I163" s="4">
        <f t="shared" si="59"/>
        <v>33.483029838235026</v>
      </c>
      <c r="J163" s="4">
        <f t="shared" si="59"/>
        <v>30.13472685441153</v>
      </c>
      <c r="K163" s="4">
        <f t="shared" si="59"/>
        <v>27.395206231283208</v>
      </c>
      <c r="L163" s="4">
        <f t="shared" si="59"/>
        <v>25.112272378676273</v>
      </c>
      <c r="M163" s="4">
        <f t="shared" si="59"/>
        <v>23.1805591187781</v>
      </c>
      <c r="N163" s="4">
        <f t="shared" si="59"/>
        <v>21.524804896008234</v>
      </c>
      <c r="O163" s="4">
        <f t="shared" si="60"/>
        <v>20.089817902941018</v>
      </c>
      <c r="P163" s="4">
        <f t="shared" si="60"/>
        <v>18.834204284007207</v>
      </c>
      <c r="Q163" s="4">
        <f t="shared" si="60"/>
        <v>17.726309914359724</v>
      </c>
      <c r="R163" s="4">
        <f t="shared" si="60"/>
        <v>16.741514919117513</v>
      </c>
      <c r="S163" s="4">
        <f t="shared" si="60"/>
        <v>15.860382554953436</v>
      </c>
      <c r="T163" s="4">
        <f t="shared" si="60"/>
        <v>15.067363427205764</v>
      </c>
      <c r="U163" s="4">
        <f t="shared" si="60"/>
        <v>14.349869930672156</v>
      </c>
      <c r="V163" s="4">
        <f t="shared" si="60"/>
        <v>13.697603115641604</v>
      </c>
      <c r="W163" s="4">
        <f t="shared" si="60"/>
        <v>13.10205515409197</v>
      </c>
      <c r="X163" s="4">
        <f t="shared" si="60"/>
        <v>12.556136189338137</v>
      </c>
      <c r="Y163" s="4">
        <f t="shared" si="61"/>
        <v>12.05389074176461</v>
      </c>
      <c r="Z163" s="4">
        <f t="shared" si="61"/>
        <v>11.59027955938905</v>
      </c>
      <c r="AA163" s="4">
        <f t="shared" si="61"/>
        <v>11.161009946078343</v>
      </c>
      <c r="AB163" s="4">
        <f t="shared" si="61"/>
        <v>10.762402448004117</v>
      </c>
      <c r="AC163" s="4">
        <f t="shared" si="61"/>
        <v>10.391285122210872</v>
      </c>
      <c r="AD163" s="4">
        <f t="shared" si="61"/>
        <v>10.044908951470509</v>
      </c>
    </row>
    <row r="164" spans="1:30" ht="12.75">
      <c r="A164" s="9"/>
      <c r="B164" s="20">
        <v>95</v>
      </c>
      <c r="C164" s="33">
        <f t="shared" si="58"/>
        <v>1.2328828005937953</v>
      </c>
      <c r="D164" s="25">
        <f aca="true" t="shared" si="62" ref="D164:D183">C164*3785</f>
        <v>4666.4614002475155</v>
      </c>
      <c r="E164" s="4">
        <f aca="true" t="shared" si="63" ref="E164:N173">$D164*1.2/E$3/4.54/2.47*0.62</f>
        <v>61.92097739899323</v>
      </c>
      <c r="F164" s="4">
        <f t="shared" si="63"/>
        <v>51.60081449916102</v>
      </c>
      <c r="G164" s="4">
        <f t="shared" si="63"/>
        <v>44.22926957070945</v>
      </c>
      <c r="H164" s="4">
        <f t="shared" si="63"/>
        <v>38.70061087437076</v>
      </c>
      <c r="I164" s="4">
        <f t="shared" si="63"/>
        <v>34.40054299944068</v>
      </c>
      <c r="J164" s="4">
        <f t="shared" si="63"/>
        <v>30.960488699496615</v>
      </c>
      <c r="K164" s="4">
        <f t="shared" si="63"/>
        <v>28.14589881772419</v>
      </c>
      <c r="L164" s="4">
        <f t="shared" si="63"/>
        <v>25.80040724958051</v>
      </c>
      <c r="M164" s="4">
        <f t="shared" si="63"/>
        <v>23.81576053807432</v>
      </c>
      <c r="N164" s="4">
        <f t="shared" si="63"/>
        <v>22.114634785354724</v>
      </c>
      <c r="O164" s="4">
        <f aca="true" t="shared" si="64" ref="O164:X173">$D164*1.2/O$3/4.54/2.47*0.62</f>
        <v>20.640325799664407</v>
      </c>
      <c r="P164" s="4">
        <f t="shared" si="64"/>
        <v>19.35030543718538</v>
      </c>
      <c r="Q164" s="4">
        <f t="shared" si="64"/>
        <v>18.212052176174474</v>
      </c>
      <c r="R164" s="4">
        <f t="shared" si="64"/>
        <v>17.20027149972034</v>
      </c>
      <c r="S164" s="4">
        <f t="shared" si="64"/>
        <v>16.294994052366636</v>
      </c>
      <c r="T164" s="4">
        <f t="shared" si="64"/>
        <v>15.480244349748308</v>
      </c>
      <c r="U164" s="4">
        <f t="shared" si="64"/>
        <v>14.743089856903149</v>
      </c>
      <c r="V164" s="4">
        <f t="shared" si="64"/>
        <v>14.072949408862096</v>
      </c>
      <c r="W164" s="4">
        <f t="shared" si="64"/>
        <v>13.461082043259395</v>
      </c>
      <c r="X164" s="4">
        <f t="shared" si="64"/>
        <v>12.900203624790255</v>
      </c>
      <c r="Y164" s="4">
        <f aca="true" t="shared" si="65" ref="Y164:AD173">$D164*1.2/Y$3/4.54/2.47*0.62</f>
        <v>12.384195479798644</v>
      </c>
      <c r="Z164" s="4">
        <f t="shared" si="65"/>
        <v>11.90788026903716</v>
      </c>
      <c r="AA164" s="4">
        <f t="shared" si="65"/>
        <v>11.466847666480227</v>
      </c>
      <c r="AB164" s="4">
        <f t="shared" si="65"/>
        <v>11.057317392677362</v>
      </c>
      <c r="AC164" s="4">
        <f t="shared" si="65"/>
        <v>10.676030586033313</v>
      </c>
      <c r="AD164" s="4">
        <f t="shared" si="65"/>
        <v>10.320162899832203</v>
      </c>
    </row>
    <row r="165" spans="1:30" ht="12.75">
      <c r="A165" s="18"/>
      <c r="B165" s="22">
        <v>100</v>
      </c>
      <c r="C165" s="35">
        <f t="shared" si="58"/>
        <v>1.2649110640673518</v>
      </c>
      <c r="D165" s="27">
        <f t="shared" si="62"/>
        <v>4787.6883774949265</v>
      </c>
      <c r="E165" s="17">
        <f t="shared" si="63"/>
        <v>63.52958235132113</v>
      </c>
      <c r="F165" s="17">
        <f t="shared" si="63"/>
        <v>52.94131862610095</v>
      </c>
      <c r="G165" s="17">
        <f t="shared" si="63"/>
        <v>45.378273108086525</v>
      </c>
      <c r="H165" s="17">
        <f t="shared" si="63"/>
        <v>39.70598896957571</v>
      </c>
      <c r="I165" s="17">
        <f t="shared" si="63"/>
        <v>35.29421241740063</v>
      </c>
      <c r="J165" s="17">
        <f t="shared" si="63"/>
        <v>31.764791175660566</v>
      </c>
      <c r="K165" s="17">
        <f t="shared" si="63"/>
        <v>28.87708288696415</v>
      </c>
      <c r="L165" s="17">
        <f t="shared" si="63"/>
        <v>26.470659313050476</v>
      </c>
      <c r="M165" s="17">
        <f t="shared" si="63"/>
        <v>24.434454750508127</v>
      </c>
      <c r="N165" s="17">
        <f t="shared" si="63"/>
        <v>22.689136554043262</v>
      </c>
      <c r="O165" s="17">
        <f t="shared" si="64"/>
        <v>21.17652745044038</v>
      </c>
      <c r="P165" s="17">
        <f t="shared" si="64"/>
        <v>19.852994484787853</v>
      </c>
      <c r="Q165" s="17">
        <f t="shared" si="64"/>
        <v>18.685171279800336</v>
      </c>
      <c r="R165" s="17">
        <f t="shared" si="64"/>
        <v>17.647106208700315</v>
      </c>
      <c r="S165" s="17">
        <f t="shared" si="64"/>
        <v>16.71831114508451</v>
      </c>
      <c r="T165" s="17">
        <f t="shared" si="64"/>
        <v>15.882395587830283</v>
      </c>
      <c r="U165" s="17">
        <f t="shared" si="64"/>
        <v>15.126091036028843</v>
      </c>
      <c r="V165" s="17">
        <f t="shared" si="64"/>
        <v>14.438541443482075</v>
      </c>
      <c r="W165" s="17">
        <f t="shared" si="64"/>
        <v>13.810778772026334</v>
      </c>
      <c r="X165" s="17">
        <f t="shared" si="64"/>
        <v>13.235329656525238</v>
      </c>
      <c r="Y165" s="17">
        <f t="shared" si="65"/>
        <v>12.705916470264224</v>
      </c>
      <c r="Z165" s="17">
        <f t="shared" si="65"/>
        <v>12.217227375254064</v>
      </c>
      <c r="AA165" s="17">
        <f t="shared" si="65"/>
        <v>11.764737472466877</v>
      </c>
      <c r="AB165" s="17">
        <f t="shared" si="65"/>
        <v>11.344568277021631</v>
      </c>
      <c r="AC165" s="17">
        <f t="shared" si="65"/>
        <v>10.95337626746916</v>
      </c>
      <c r="AD165" s="17">
        <f t="shared" si="65"/>
        <v>10.58826372522019</v>
      </c>
    </row>
    <row r="166" spans="1:30" ht="12.75">
      <c r="A166" s="9">
        <v>8010</v>
      </c>
      <c r="B166" s="20">
        <v>15</v>
      </c>
      <c r="C166" s="33">
        <f>(B166/40*C$171^2)^0.5</f>
        <v>0.6123724356957945</v>
      </c>
      <c r="D166" s="25">
        <f t="shared" si="62"/>
        <v>2317.829669108582</v>
      </c>
      <c r="E166" s="4">
        <f t="shared" si="63"/>
        <v>30.756126804772418</v>
      </c>
      <c r="F166" s="4">
        <f t="shared" si="63"/>
        <v>25.630105670643687</v>
      </c>
      <c r="G166" s="4">
        <f t="shared" si="63"/>
        <v>21.96866200340887</v>
      </c>
      <c r="H166" s="4">
        <f t="shared" si="63"/>
        <v>19.222579252982765</v>
      </c>
      <c r="I166" s="4">
        <f t="shared" si="63"/>
        <v>17.086737113762457</v>
      </c>
      <c r="J166" s="4">
        <f t="shared" si="63"/>
        <v>15.378063402386209</v>
      </c>
      <c r="K166" s="4">
        <f t="shared" si="63"/>
        <v>13.98005763853292</v>
      </c>
      <c r="L166" s="4">
        <f t="shared" si="63"/>
        <v>12.815052835321843</v>
      </c>
      <c r="M166" s="4">
        <f t="shared" si="63"/>
        <v>11.829279540297085</v>
      </c>
      <c r="N166" s="4">
        <f t="shared" si="63"/>
        <v>10.984331001704435</v>
      </c>
      <c r="O166" s="4">
        <f t="shared" si="64"/>
        <v>10.252042268257474</v>
      </c>
      <c r="P166" s="4">
        <f t="shared" si="64"/>
        <v>9.611289626491383</v>
      </c>
      <c r="Q166" s="4">
        <f t="shared" si="64"/>
        <v>9.045919648462476</v>
      </c>
      <c r="R166" s="4">
        <f t="shared" si="64"/>
        <v>8.543368556881228</v>
      </c>
      <c r="S166" s="4">
        <f t="shared" si="64"/>
        <v>8.09371758020327</v>
      </c>
      <c r="T166" s="4">
        <f t="shared" si="64"/>
        <v>7.689031701193104</v>
      </c>
      <c r="U166" s="4">
        <f t="shared" si="64"/>
        <v>7.322887334469624</v>
      </c>
      <c r="V166" s="4">
        <f t="shared" si="64"/>
        <v>6.99002881926646</v>
      </c>
      <c r="W166" s="4">
        <f t="shared" si="64"/>
        <v>6.686114522776613</v>
      </c>
      <c r="X166" s="4">
        <f t="shared" si="64"/>
        <v>6.407526417660922</v>
      </c>
      <c r="Y166" s="4">
        <f t="shared" si="65"/>
        <v>6.151225360954485</v>
      </c>
      <c r="Z166" s="4">
        <f t="shared" si="65"/>
        <v>5.9146397701485425</v>
      </c>
      <c r="AA166" s="4">
        <f t="shared" si="65"/>
        <v>5.695579037920819</v>
      </c>
      <c r="AB166" s="4">
        <f t="shared" si="65"/>
        <v>5.492165500852217</v>
      </c>
      <c r="AC166" s="4">
        <f t="shared" si="65"/>
        <v>5.302780483581452</v>
      </c>
      <c r="AD166" s="4">
        <f t="shared" si="65"/>
        <v>5.126021134128737</v>
      </c>
    </row>
    <row r="167" spans="1:30" ht="12.75">
      <c r="A167" s="9"/>
      <c r="B167" s="20">
        <v>20</v>
      </c>
      <c r="C167" s="33">
        <f>(B167/40*C$171^2)^0.5</f>
        <v>0.7071067811865476</v>
      </c>
      <c r="D167" s="25">
        <f t="shared" si="62"/>
        <v>2676.3991667910827</v>
      </c>
      <c r="E167" s="4">
        <f t="shared" si="63"/>
        <v>35.51411617993125</v>
      </c>
      <c r="F167" s="4">
        <f t="shared" si="63"/>
        <v>29.59509681660937</v>
      </c>
      <c r="G167" s="4">
        <f t="shared" si="63"/>
        <v>25.367225842808036</v>
      </c>
      <c r="H167" s="4">
        <f t="shared" si="63"/>
        <v>22.19632261245703</v>
      </c>
      <c r="I167" s="4">
        <f t="shared" si="63"/>
        <v>19.73006454440625</v>
      </c>
      <c r="J167" s="4">
        <f t="shared" si="63"/>
        <v>17.757058089965625</v>
      </c>
      <c r="K167" s="4">
        <f t="shared" si="63"/>
        <v>16.142780081786935</v>
      </c>
      <c r="L167" s="4">
        <f t="shared" si="63"/>
        <v>14.797548408304685</v>
      </c>
      <c r="M167" s="4">
        <f t="shared" si="63"/>
        <v>13.659275453819712</v>
      </c>
      <c r="N167" s="4">
        <f t="shared" si="63"/>
        <v>12.683612921404018</v>
      </c>
      <c r="O167" s="4">
        <f t="shared" si="64"/>
        <v>11.838038726643752</v>
      </c>
      <c r="P167" s="4">
        <f t="shared" si="64"/>
        <v>11.098161306228516</v>
      </c>
      <c r="Q167" s="4">
        <f t="shared" si="64"/>
        <v>10.445328288215073</v>
      </c>
      <c r="R167" s="4">
        <f t="shared" si="64"/>
        <v>9.865032272203125</v>
      </c>
      <c r="S167" s="4">
        <f t="shared" si="64"/>
        <v>9.34582004735033</v>
      </c>
      <c r="T167" s="4">
        <f t="shared" si="64"/>
        <v>8.878529044982812</v>
      </c>
      <c r="U167" s="4">
        <f t="shared" si="64"/>
        <v>8.455741947602679</v>
      </c>
      <c r="V167" s="4">
        <f t="shared" si="64"/>
        <v>8.071390040893467</v>
      </c>
      <c r="W167" s="4">
        <f t="shared" si="64"/>
        <v>7.72046003911549</v>
      </c>
      <c r="X167" s="4">
        <f t="shared" si="64"/>
        <v>7.3987742041523425</v>
      </c>
      <c r="Y167" s="4">
        <f t="shared" si="65"/>
        <v>7.10282323598625</v>
      </c>
      <c r="Z167" s="4">
        <f t="shared" si="65"/>
        <v>6.829637726909856</v>
      </c>
      <c r="AA167" s="4">
        <f t="shared" si="65"/>
        <v>6.576688181468749</v>
      </c>
      <c r="AB167" s="4">
        <f t="shared" si="65"/>
        <v>6.341806460702009</v>
      </c>
      <c r="AC167" s="4">
        <f t="shared" si="65"/>
        <v>6.123123479298491</v>
      </c>
      <c r="AD167" s="4">
        <f t="shared" si="65"/>
        <v>5.919019363321876</v>
      </c>
    </row>
    <row r="168" spans="1:30" ht="12.75">
      <c r="A168" s="9"/>
      <c r="B168" s="20">
        <v>25</v>
      </c>
      <c r="C168" s="33">
        <f>(B168/40*C$171^2)^0.5</f>
        <v>0.7905694150420949</v>
      </c>
      <c r="D168" s="25">
        <f t="shared" si="62"/>
        <v>2992.305235934329</v>
      </c>
      <c r="E168" s="4">
        <f t="shared" si="63"/>
        <v>39.70598896957572</v>
      </c>
      <c r="F168" s="4">
        <f t="shared" si="63"/>
        <v>33.088324141313095</v>
      </c>
      <c r="G168" s="4">
        <f t="shared" si="63"/>
        <v>28.361420692554084</v>
      </c>
      <c r="H168" s="4">
        <f t="shared" si="63"/>
        <v>24.81624310598482</v>
      </c>
      <c r="I168" s="4">
        <f t="shared" si="63"/>
        <v>22.058882760875395</v>
      </c>
      <c r="J168" s="4">
        <f t="shared" si="63"/>
        <v>19.85299448478786</v>
      </c>
      <c r="K168" s="4">
        <f t="shared" si="63"/>
        <v>18.0481768043526</v>
      </c>
      <c r="L168" s="4">
        <f t="shared" si="63"/>
        <v>16.544162070656547</v>
      </c>
      <c r="M168" s="4">
        <f t="shared" si="63"/>
        <v>15.271534219067583</v>
      </c>
      <c r="N168" s="4">
        <f t="shared" si="63"/>
        <v>14.180710346277042</v>
      </c>
      <c r="O168" s="4">
        <f t="shared" si="64"/>
        <v>13.235329656525238</v>
      </c>
      <c r="P168" s="4">
        <f t="shared" si="64"/>
        <v>12.40812155299241</v>
      </c>
      <c r="Q168" s="4">
        <f t="shared" si="64"/>
        <v>11.678232049875211</v>
      </c>
      <c r="R168" s="4">
        <f t="shared" si="64"/>
        <v>11.029441380437698</v>
      </c>
      <c r="S168" s="4">
        <f t="shared" si="64"/>
        <v>10.448944465677819</v>
      </c>
      <c r="T168" s="4">
        <f t="shared" si="64"/>
        <v>9.92649724239393</v>
      </c>
      <c r="U168" s="4">
        <f t="shared" si="64"/>
        <v>9.453806897518028</v>
      </c>
      <c r="V168" s="4">
        <f t="shared" si="64"/>
        <v>9.0240884021763</v>
      </c>
      <c r="W168" s="4">
        <f t="shared" si="64"/>
        <v>8.63173673251646</v>
      </c>
      <c r="X168" s="4">
        <f t="shared" si="64"/>
        <v>8.272081035328274</v>
      </c>
      <c r="Y168" s="4">
        <f t="shared" si="65"/>
        <v>7.941197793915142</v>
      </c>
      <c r="Z168" s="4">
        <f t="shared" si="65"/>
        <v>7.635767109533791</v>
      </c>
      <c r="AA168" s="4">
        <f t="shared" si="65"/>
        <v>7.352960920291799</v>
      </c>
      <c r="AB168" s="4">
        <f t="shared" si="65"/>
        <v>7.090355173138521</v>
      </c>
      <c r="AC168" s="4">
        <f t="shared" si="65"/>
        <v>6.845860167168227</v>
      </c>
      <c r="AD168" s="4">
        <f t="shared" si="65"/>
        <v>6.617664828262619</v>
      </c>
    </row>
    <row r="169" spans="1:30" ht="12.75">
      <c r="A169" s="9"/>
      <c r="B169" s="20">
        <v>30</v>
      </c>
      <c r="C169" s="33">
        <f>(B169/40*C$171^2)^0.5</f>
        <v>0.8660254037844386</v>
      </c>
      <c r="D169" s="25">
        <f t="shared" si="62"/>
        <v>3277.9061533241</v>
      </c>
      <c r="E169" s="4">
        <f t="shared" si="63"/>
        <v>43.49573165337585</v>
      </c>
      <c r="F169" s="4">
        <f t="shared" si="63"/>
        <v>36.246443044479875</v>
      </c>
      <c r="G169" s="4">
        <f t="shared" si="63"/>
        <v>31.06837975241132</v>
      </c>
      <c r="H169" s="4">
        <f t="shared" si="63"/>
        <v>27.184832283359903</v>
      </c>
      <c r="I169" s="4">
        <f t="shared" si="63"/>
        <v>24.16429536298658</v>
      </c>
      <c r="J169" s="4">
        <f t="shared" si="63"/>
        <v>21.747865826687924</v>
      </c>
      <c r="K169" s="4">
        <f t="shared" si="63"/>
        <v>19.770787115170837</v>
      </c>
      <c r="L169" s="4">
        <f t="shared" si="63"/>
        <v>18.123221522239938</v>
      </c>
      <c r="M169" s="4">
        <f t="shared" si="63"/>
        <v>16.729127558990708</v>
      </c>
      <c r="N169" s="4">
        <f t="shared" si="63"/>
        <v>15.53418987620566</v>
      </c>
      <c r="O169" s="4">
        <f t="shared" si="64"/>
        <v>14.498577217791947</v>
      </c>
      <c r="P169" s="4">
        <f t="shared" si="64"/>
        <v>13.592416141679951</v>
      </c>
      <c r="Q169" s="4">
        <f t="shared" si="64"/>
        <v>12.792862250992897</v>
      </c>
      <c r="R169" s="4">
        <f t="shared" si="64"/>
        <v>12.08214768149329</v>
      </c>
      <c r="S169" s="4">
        <f t="shared" si="64"/>
        <v>11.446245171941012</v>
      </c>
      <c r="T169" s="4">
        <f t="shared" si="64"/>
        <v>10.873932913343962</v>
      </c>
      <c r="U169" s="4">
        <f t="shared" si="64"/>
        <v>10.356126584137105</v>
      </c>
      <c r="V169" s="4">
        <f t="shared" si="64"/>
        <v>9.885393557585418</v>
      </c>
      <c r="W169" s="4">
        <f t="shared" si="64"/>
        <v>9.455593837690401</v>
      </c>
      <c r="X169" s="4">
        <f t="shared" si="64"/>
        <v>9.061610761119969</v>
      </c>
      <c r="Y169" s="4">
        <f t="shared" si="65"/>
        <v>8.69914633067517</v>
      </c>
      <c r="Z169" s="4">
        <f t="shared" si="65"/>
        <v>8.364563779495354</v>
      </c>
      <c r="AA169" s="4">
        <f t="shared" si="65"/>
        <v>8.054765120995528</v>
      </c>
      <c r="AB169" s="4">
        <f t="shared" si="65"/>
        <v>7.76709493810283</v>
      </c>
      <c r="AC169" s="4">
        <f t="shared" si="65"/>
        <v>7.499264078168249</v>
      </c>
      <c r="AD169" s="4">
        <f t="shared" si="65"/>
        <v>7.249288608895974</v>
      </c>
    </row>
    <row r="170" spans="1:30" ht="12.75">
      <c r="A170" s="9"/>
      <c r="B170" s="20">
        <v>35</v>
      </c>
      <c r="C170" s="33">
        <f>(B170/40*C$171^2)^0.5</f>
        <v>0.9354143466934853</v>
      </c>
      <c r="D170" s="25">
        <f t="shared" si="62"/>
        <v>3540.543302234842</v>
      </c>
      <c r="E170" s="4">
        <f t="shared" si="63"/>
        <v>46.980759722176636</v>
      </c>
      <c r="F170" s="4">
        <f t="shared" si="63"/>
        <v>39.15063310181387</v>
      </c>
      <c r="G170" s="4">
        <f t="shared" si="63"/>
        <v>33.55768551584046</v>
      </c>
      <c r="H170" s="4">
        <f t="shared" si="63"/>
        <v>29.3629748263604</v>
      </c>
      <c r="I170" s="4">
        <f t="shared" si="63"/>
        <v>26.100422067875908</v>
      </c>
      <c r="J170" s="4">
        <f t="shared" si="63"/>
        <v>23.490379861088318</v>
      </c>
      <c r="K170" s="4">
        <f t="shared" si="63"/>
        <v>21.354890782807566</v>
      </c>
      <c r="L170" s="4">
        <f t="shared" si="63"/>
        <v>19.575316550906933</v>
      </c>
      <c r="M170" s="4">
        <f t="shared" si="63"/>
        <v>18.069522970067936</v>
      </c>
      <c r="N170" s="4">
        <f t="shared" si="63"/>
        <v>16.77884275792023</v>
      </c>
      <c r="O170" s="4">
        <f t="shared" si="64"/>
        <v>15.660253240725547</v>
      </c>
      <c r="P170" s="4">
        <f t="shared" si="64"/>
        <v>14.6814874131802</v>
      </c>
      <c r="Q170" s="4">
        <f t="shared" si="64"/>
        <v>13.81787050652254</v>
      </c>
      <c r="R170" s="4">
        <f t="shared" si="64"/>
        <v>13.050211033937954</v>
      </c>
      <c r="S170" s="4">
        <f t="shared" si="64"/>
        <v>12.363357821625431</v>
      </c>
      <c r="T170" s="4">
        <f t="shared" si="64"/>
        <v>11.745189930544159</v>
      </c>
      <c r="U170" s="4">
        <f t="shared" si="64"/>
        <v>11.185895171946818</v>
      </c>
      <c r="V170" s="4">
        <f t="shared" si="64"/>
        <v>10.677445391403783</v>
      </c>
      <c r="W170" s="4">
        <f t="shared" si="64"/>
        <v>10.213208635255791</v>
      </c>
      <c r="X170" s="4">
        <f t="shared" si="64"/>
        <v>9.787658275453467</v>
      </c>
      <c r="Y170" s="4">
        <f t="shared" si="65"/>
        <v>9.396151944435328</v>
      </c>
      <c r="Z170" s="4">
        <f t="shared" si="65"/>
        <v>9.034761485033968</v>
      </c>
      <c r="AA170" s="4">
        <f t="shared" si="65"/>
        <v>8.70014068929197</v>
      </c>
      <c r="AB170" s="4">
        <f t="shared" si="65"/>
        <v>8.389421378960115</v>
      </c>
      <c r="AC170" s="4">
        <f t="shared" si="65"/>
        <v>8.10013098658218</v>
      </c>
      <c r="AD170" s="4">
        <f t="shared" si="65"/>
        <v>7.8301266203627735</v>
      </c>
    </row>
    <row r="171" spans="1:30" ht="12.75">
      <c r="A171" s="9"/>
      <c r="B171" s="21">
        <f>40*C171^2/C$171^2</f>
        <v>40</v>
      </c>
      <c r="C171" s="34">
        <v>1</v>
      </c>
      <c r="D171" s="26">
        <f t="shared" si="62"/>
        <v>3785</v>
      </c>
      <c r="E171" s="12">
        <f t="shared" si="63"/>
        <v>50.22454475735254</v>
      </c>
      <c r="F171" s="12">
        <f t="shared" si="63"/>
        <v>41.85378729779379</v>
      </c>
      <c r="G171" s="12">
        <f t="shared" si="63"/>
        <v>35.87467482668038</v>
      </c>
      <c r="H171" s="12">
        <f t="shared" si="63"/>
        <v>31.39034047334534</v>
      </c>
      <c r="I171" s="12">
        <f t="shared" si="63"/>
        <v>27.902524865195858</v>
      </c>
      <c r="J171" s="12">
        <f t="shared" si="63"/>
        <v>25.11227237867627</v>
      </c>
      <c r="K171" s="12">
        <f t="shared" si="63"/>
        <v>22.829338526069343</v>
      </c>
      <c r="L171" s="12">
        <f t="shared" si="63"/>
        <v>20.926893648896893</v>
      </c>
      <c r="M171" s="12">
        <f t="shared" si="63"/>
        <v>19.317132598981747</v>
      </c>
      <c r="N171" s="12">
        <f t="shared" si="63"/>
        <v>17.93733741334019</v>
      </c>
      <c r="O171" s="12">
        <f t="shared" si="64"/>
        <v>16.741514919117513</v>
      </c>
      <c r="P171" s="12">
        <f t="shared" si="64"/>
        <v>15.69517023667267</v>
      </c>
      <c r="Q171" s="12">
        <f t="shared" si="64"/>
        <v>14.771924928633101</v>
      </c>
      <c r="R171" s="12">
        <f t="shared" si="64"/>
        <v>13.951262432597929</v>
      </c>
      <c r="S171" s="12">
        <f t="shared" si="64"/>
        <v>13.216985462461194</v>
      </c>
      <c r="T171" s="12">
        <f t="shared" si="64"/>
        <v>12.556136189338135</v>
      </c>
      <c r="U171" s="12">
        <f t="shared" si="64"/>
        <v>11.958224942226796</v>
      </c>
      <c r="V171" s="12">
        <f t="shared" si="64"/>
        <v>11.414669263034671</v>
      </c>
      <c r="W171" s="12">
        <f t="shared" si="64"/>
        <v>10.918379295076639</v>
      </c>
      <c r="X171" s="12">
        <f t="shared" si="64"/>
        <v>10.463446824448447</v>
      </c>
      <c r="Y171" s="12">
        <f t="shared" si="65"/>
        <v>10.044908951470509</v>
      </c>
      <c r="Z171" s="12">
        <f t="shared" si="65"/>
        <v>9.658566299490873</v>
      </c>
      <c r="AA171" s="12">
        <f t="shared" si="65"/>
        <v>9.300841621731953</v>
      </c>
      <c r="AB171" s="12">
        <f t="shared" si="65"/>
        <v>8.968668706670096</v>
      </c>
      <c r="AC171" s="12">
        <f t="shared" si="65"/>
        <v>8.659404268509059</v>
      </c>
      <c r="AD171" s="12">
        <f t="shared" si="65"/>
        <v>8.370757459558757</v>
      </c>
    </row>
    <row r="172" spans="1:30" ht="12.75">
      <c r="A172" s="9"/>
      <c r="B172" s="20">
        <v>45</v>
      </c>
      <c r="C172" s="33">
        <f aca="true" t="shared" si="66" ref="C172:C183">(B172/40*C$171^2)^0.5</f>
        <v>1.0606601717798212</v>
      </c>
      <c r="D172" s="25">
        <f t="shared" si="62"/>
        <v>4014.5987501866234</v>
      </c>
      <c r="E172" s="4">
        <f t="shared" si="63"/>
        <v>53.27117426989687</v>
      </c>
      <c r="F172" s="4">
        <f t="shared" si="63"/>
        <v>44.392645224914055</v>
      </c>
      <c r="G172" s="4">
        <f t="shared" si="63"/>
        <v>38.05083876421205</v>
      </c>
      <c r="H172" s="4">
        <f t="shared" si="63"/>
        <v>33.294483918685536</v>
      </c>
      <c r="I172" s="4">
        <f t="shared" si="63"/>
        <v>29.59509681660937</v>
      </c>
      <c r="J172" s="4">
        <f t="shared" si="63"/>
        <v>26.635587134948434</v>
      </c>
      <c r="K172" s="4">
        <f t="shared" si="63"/>
        <v>24.214170122680397</v>
      </c>
      <c r="L172" s="4">
        <f t="shared" si="63"/>
        <v>22.196322612457028</v>
      </c>
      <c r="M172" s="4">
        <f t="shared" si="63"/>
        <v>20.48891318072956</v>
      </c>
      <c r="N172" s="4">
        <f t="shared" si="63"/>
        <v>19.025419382106026</v>
      </c>
      <c r="O172" s="4">
        <f t="shared" si="64"/>
        <v>17.75705808996562</v>
      </c>
      <c r="P172" s="4">
        <f t="shared" si="64"/>
        <v>16.647241959342768</v>
      </c>
      <c r="Q172" s="4">
        <f t="shared" si="64"/>
        <v>15.667992432322608</v>
      </c>
      <c r="R172" s="4">
        <f t="shared" si="64"/>
        <v>14.797548408304685</v>
      </c>
      <c r="S172" s="4">
        <f t="shared" si="64"/>
        <v>14.018730071025493</v>
      </c>
      <c r="T172" s="4">
        <f t="shared" si="64"/>
        <v>13.317793567474217</v>
      </c>
      <c r="U172" s="4">
        <f t="shared" si="64"/>
        <v>12.683612921404016</v>
      </c>
      <c r="V172" s="4">
        <f t="shared" si="64"/>
        <v>12.107085061340198</v>
      </c>
      <c r="W172" s="4">
        <f t="shared" si="64"/>
        <v>11.580690058673234</v>
      </c>
      <c r="X172" s="4">
        <f t="shared" si="64"/>
        <v>11.098161306228514</v>
      </c>
      <c r="Y172" s="4">
        <f t="shared" si="65"/>
        <v>10.654234853979373</v>
      </c>
      <c r="Z172" s="4">
        <f t="shared" si="65"/>
        <v>10.24445659036478</v>
      </c>
      <c r="AA172" s="4">
        <f t="shared" si="65"/>
        <v>9.865032272203123</v>
      </c>
      <c r="AB172" s="4">
        <f t="shared" si="65"/>
        <v>9.512709691053013</v>
      </c>
      <c r="AC172" s="4">
        <f t="shared" si="65"/>
        <v>9.184685218947736</v>
      </c>
      <c r="AD172" s="4">
        <f t="shared" si="65"/>
        <v>8.87852904498281</v>
      </c>
    </row>
    <row r="173" spans="1:30" ht="12.75">
      <c r="A173" s="9"/>
      <c r="B173" s="20">
        <v>50</v>
      </c>
      <c r="C173" s="33">
        <f t="shared" si="66"/>
        <v>1.118033988749895</v>
      </c>
      <c r="D173" s="25">
        <f t="shared" si="62"/>
        <v>4231.758647418352</v>
      </c>
      <c r="E173" s="4">
        <f t="shared" si="63"/>
        <v>56.152748108210474</v>
      </c>
      <c r="F173" s="4">
        <f t="shared" si="63"/>
        <v>46.79395675684207</v>
      </c>
      <c r="G173" s="4">
        <f t="shared" si="63"/>
        <v>40.10910579157891</v>
      </c>
      <c r="H173" s="4">
        <f t="shared" si="63"/>
        <v>35.095467567631545</v>
      </c>
      <c r="I173" s="4">
        <f t="shared" si="63"/>
        <v>31.195971171228038</v>
      </c>
      <c r="J173" s="4">
        <f t="shared" si="63"/>
        <v>28.076374054105237</v>
      </c>
      <c r="K173" s="4">
        <f t="shared" si="63"/>
        <v>25.523976412822943</v>
      </c>
      <c r="L173" s="4">
        <f t="shared" si="63"/>
        <v>23.396978378421036</v>
      </c>
      <c r="M173" s="4">
        <f t="shared" si="63"/>
        <v>21.597210810850182</v>
      </c>
      <c r="N173" s="4">
        <f t="shared" si="63"/>
        <v>20.054552895789456</v>
      </c>
      <c r="O173" s="4">
        <f t="shared" si="64"/>
        <v>18.717582702736824</v>
      </c>
      <c r="P173" s="4">
        <f t="shared" si="64"/>
        <v>17.547733783815772</v>
      </c>
      <c r="Q173" s="4">
        <f t="shared" si="64"/>
        <v>16.51551414947367</v>
      </c>
      <c r="R173" s="4">
        <f t="shared" si="64"/>
        <v>15.597985585614019</v>
      </c>
      <c r="S173" s="4">
        <f t="shared" si="64"/>
        <v>14.77703897584486</v>
      </c>
      <c r="T173" s="4">
        <f t="shared" si="64"/>
        <v>14.038187027052619</v>
      </c>
      <c r="U173" s="4">
        <f t="shared" si="64"/>
        <v>13.369701930526306</v>
      </c>
      <c r="V173" s="4">
        <f t="shared" si="64"/>
        <v>12.761988206411472</v>
      </c>
      <c r="W173" s="4">
        <f t="shared" si="64"/>
        <v>12.207119153958798</v>
      </c>
      <c r="X173" s="4">
        <f t="shared" si="64"/>
        <v>11.698489189210518</v>
      </c>
      <c r="Y173" s="4">
        <f t="shared" si="65"/>
        <v>11.230549621642096</v>
      </c>
      <c r="Z173" s="4">
        <f t="shared" si="65"/>
        <v>10.798605405425091</v>
      </c>
      <c r="AA173" s="4">
        <f t="shared" si="65"/>
        <v>10.398657057076013</v>
      </c>
      <c r="AB173" s="4">
        <f t="shared" si="65"/>
        <v>10.027276447894728</v>
      </c>
      <c r="AC173" s="4">
        <f t="shared" si="65"/>
        <v>9.681508294519048</v>
      </c>
      <c r="AD173" s="4">
        <f t="shared" si="65"/>
        <v>9.358791351368412</v>
      </c>
    </row>
    <row r="174" spans="1:30" ht="12.75">
      <c r="A174" s="9"/>
      <c r="B174" s="20">
        <v>55</v>
      </c>
      <c r="C174" s="33">
        <f t="shared" si="66"/>
        <v>1.1726039399558574</v>
      </c>
      <c r="D174" s="25">
        <f t="shared" si="62"/>
        <v>4438.305912732921</v>
      </c>
      <c r="E174" s="4">
        <f aca="true" t="shared" si="67" ref="E174:N183">$D174*1.2/E$3/4.54/2.47*0.62</f>
        <v>58.8934990649609</v>
      </c>
      <c r="F174" s="4">
        <f t="shared" si="67"/>
        <v>49.07791588746742</v>
      </c>
      <c r="G174" s="4">
        <f t="shared" si="67"/>
        <v>42.06678504640064</v>
      </c>
      <c r="H174" s="4">
        <f t="shared" si="67"/>
        <v>36.80843691560056</v>
      </c>
      <c r="I174" s="4">
        <f t="shared" si="67"/>
        <v>32.71861059164494</v>
      </c>
      <c r="J174" s="4">
        <f t="shared" si="67"/>
        <v>29.44674953248045</v>
      </c>
      <c r="K174" s="4">
        <f t="shared" si="67"/>
        <v>26.769772302254953</v>
      </c>
      <c r="L174" s="4">
        <f t="shared" si="67"/>
        <v>24.53895794373371</v>
      </c>
      <c r="M174" s="4">
        <f t="shared" si="67"/>
        <v>22.65134579421573</v>
      </c>
      <c r="N174" s="4">
        <f t="shared" si="67"/>
        <v>21.03339252320032</v>
      </c>
      <c r="O174" s="4">
        <f aca="true" t="shared" si="68" ref="O174:X183">$D174*1.2/O$3/4.54/2.47*0.62</f>
        <v>19.63116635498697</v>
      </c>
      <c r="P174" s="4">
        <f t="shared" si="68"/>
        <v>18.40421845780028</v>
      </c>
      <c r="Q174" s="4">
        <f t="shared" si="68"/>
        <v>17.321617372047324</v>
      </c>
      <c r="R174" s="4">
        <f t="shared" si="68"/>
        <v>16.35930529582247</v>
      </c>
      <c r="S174" s="4">
        <f t="shared" si="68"/>
        <v>15.498289227621289</v>
      </c>
      <c r="T174" s="4">
        <f t="shared" si="68"/>
        <v>14.723374766240225</v>
      </c>
      <c r="U174" s="4">
        <f t="shared" si="68"/>
        <v>14.022261682133548</v>
      </c>
      <c r="V174" s="4">
        <f t="shared" si="68"/>
        <v>13.384886151127477</v>
      </c>
      <c r="W174" s="4">
        <f t="shared" si="68"/>
        <v>12.802934579339327</v>
      </c>
      <c r="X174" s="4">
        <f t="shared" si="68"/>
        <v>12.269478971866855</v>
      </c>
      <c r="Y174" s="4">
        <f aca="true" t="shared" si="69" ref="Y174:AD183">$D174*1.2/Y$3/4.54/2.47*0.62</f>
        <v>11.77869981299218</v>
      </c>
      <c r="Z174" s="4">
        <f t="shared" si="69"/>
        <v>11.325672897107864</v>
      </c>
      <c r="AA174" s="4">
        <f t="shared" si="69"/>
        <v>10.906203530548314</v>
      </c>
      <c r="AB174" s="4">
        <f t="shared" si="69"/>
        <v>10.51669626160016</v>
      </c>
      <c r="AC174" s="4">
        <f t="shared" si="69"/>
        <v>10.154051562924293</v>
      </c>
      <c r="AD174" s="4">
        <f t="shared" si="69"/>
        <v>9.815583177493485</v>
      </c>
    </row>
    <row r="175" spans="1:30" ht="12.75">
      <c r="A175" s="9"/>
      <c r="B175" s="20">
        <v>60</v>
      </c>
      <c r="C175" s="33">
        <f t="shared" si="66"/>
        <v>1.224744871391589</v>
      </c>
      <c r="D175" s="25">
        <f t="shared" si="62"/>
        <v>4635.659338217164</v>
      </c>
      <c r="E175" s="4">
        <f t="shared" si="67"/>
        <v>61.512253609544835</v>
      </c>
      <c r="F175" s="4">
        <f t="shared" si="67"/>
        <v>51.26021134128737</v>
      </c>
      <c r="G175" s="4">
        <f t="shared" si="67"/>
        <v>43.93732400681774</v>
      </c>
      <c r="H175" s="4">
        <f t="shared" si="67"/>
        <v>38.44515850596553</v>
      </c>
      <c r="I175" s="4">
        <f t="shared" si="67"/>
        <v>34.17347422752491</v>
      </c>
      <c r="J175" s="4">
        <f t="shared" si="67"/>
        <v>30.756126804772418</v>
      </c>
      <c r="K175" s="4">
        <f t="shared" si="67"/>
        <v>27.96011527706584</v>
      </c>
      <c r="L175" s="4">
        <f t="shared" si="67"/>
        <v>25.630105670643687</v>
      </c>
      <c r="M175" s="4">
        <f t="shared" si="67"/>
        <v>23.65855908059417</v>
      </c>
      <c r="N175" s="4">
        <f t="shared" si="67"/>
        <v>21.96866200340887</v>
      </c>
      <c r="O175" s="4">
        <f t="shared" si="68"/>
        <v>20.50408453651495</v>
      </c>
      <c r="P175" s="4">
        <f t="shared" si="68"/>
        <v>19.222579252982765</v>
      </c>
      <c r="Q175" s="4">
        <f t="shared" si="68"/>
        <v>18.091839296924952</v>
      </c>
      <c r="R175" s="4">
        <f t="shared" si="68"/>
        <v>17.086737113762457</v>
      </c>
      <c r="S175" s="4">
        <f t="shared" si="68"/>
        <v>16.18743516040654</v>
      </c>
      <c r="T175" s="4">
        <f t="shared" si="68"/>
        <v>15.378063402386209</v>
      </c>
      <c r="U175" s="4">
        <f t="shared" si="68"/>
        <v>14.645774668939248</v>
      </c>
      <c r="V175" s="4">
        <f t="shared" si="68"/>
        <v>13.98005763853292</v>
      </c>
      <c r="W175" s="4">
        <f t="shared" si="68"/>
        <v>13.372229045553226</v>
      </c>
      <c r="X175" s="4">
        <f t="shared" si="68"/>
        <v>12.815052835321843</v>
      </c>
      <c r="Y175" s="4">
        <f t="shared" si="69"/>
        <v>12.30245072190897</v>
      </c>
      <c r="Z175" s="4">
        <f t="shared" si="69"/>
        <v>11.829279540297085</v>
      </c>
      <c r="AA175" s="4">
        <f t="shared" si="69"/>
        <v>11.391158075841638</v>
      </c>
      <c r="AB175" s="4">
        <f t="shared" si="69"/>
        <v>10.984331001704435</v>
      </c>
      <c r="AC175" s="4">
        <f t="shared" si="69"/>
        <v>10.605560967162903</v>
      </c>
      <c r="AD175" s="4">
        <f t="shared" si="69"/>
        <v>10.252042268257474</v>
      </c>
    </row>
    <row r="176" spans="1:30" ht="12.75">
      <c r="A176" s="9"/>
      <c r="B176" s="20">
        <v>65</v>
      </c>
      <c r="C176" s="33">
        <f t="shared" si="66"/>
        <v>1.2747548783981961</v>
      </c>
      <c r="D176" s="25">
        <f t="shared" si="62"/>
        <v>4824.9472147371725</v>
      </c>
      <c r="E176" s="4">
        <f t="shared" si="67"/>
        <v>64.0239834447637</v>
      </c>
      <c r="F176" s="4">
        <f t="shared" si="67"/>
        <v>53.35331953730308</v>
      </c>
      <c r="G176" s="4">
        <f t="shared" si="67"/>
        <v>45.73141674625978</v>
      </c>
      <c r="H176" s="4">
        <f t="shared" si="67"/>
        <v>40.014989652977306</v>
      </c>
      <c r="I176" s="4">
        <f t="shared" si="67"/>
        <v>35.568879691535386</v>
      </c>
      <c r="J176" s="4">
        <f t="shared" si="67"/>
        <v>32.01199172238185</v>
      </c>
      <c r="K176" s="4">
        <f t="shared" si="67"/>
        <v>29.101810656710768</v>
      </c>
      <c r="L176" s="4">
        <f t="shared" si="67"/>
        <v>26.67665976865154</v>
      </c>
      <c r="M176" s="4">
        <f t="shared" si="67"/>
        <v>24.62460901721681</v>
      </c>
      <c r="N176" s="4">
        <f t="shared" si="67"/>
        <v>22.86570837312989</v>
      </c>
      <c r="O176" s="4">
        <f t="shared" si="68"/>
        <v>21.341327814921236</v>
      </c>
      <c r="P176" s="4">
        <f t="shared" si="68"/>
        <v>20.007494826488653</v>
      </c>
      <c r="Q176" s="4">
        <f t="shared" si="68"/>
        <v>18.830583366106968</v>
      </c>
      <c r="R176" s="4">
        <f t="shared" si="68"/>
        <v>17.784439845767693</v>
      </c>
      <c r="S176" s="4">
        <f t="shared" si="68"/>
        <v>16.848416695990448</v>
      </c>
      <c r="T176" s="4">
        <f t="shared" si="68"/>
        <v>16.005995861190925</v>
      </c>
      <c r="U176" s="4">
        <f t="shared" si="68"/>
        <v>15.243805582086596</v>
      </c>
      <c r="V176" s="4">
        <f t="shared" si="68"/>
        <v>14.550905328355384</v>
      </c>
      <c r="W176" s="4">
        <f t="shared" si="68"/>
        <v>13.918257270600806</v>
      </c>
      <c r="X176" s="4">
        <f t="shared" si="68"/>
        <v>13.33832988432577</v>
      </c>
      <c r="Y176" s="4">
        <f t="shared" si="69"/>
        <v>12.804796688952742</v>
      </c>
      <c r="Z176" s="4">
        <f t="shared" si="69"/>
        <v>12.312304508608404</v>
      </c>
      <c r="AA176" s="4">
        <f t="shared" si="69"/>
        <v>11.856293230511799</v>
      </c>
      <c r="AB176" s="4">
        <f t="shared" si="69"/>
        <v>11.432854186564946</v>
      </c>
      <c r="AC176" s="4">
        <f t="shared" si="69"/>
        <v>11.038617835304084</v>
      </c>
      <c r="AD176" s="4">
        <f t="shared" si="69"/>
        <v>10.670663907460618</v>
      </c>
    </row>
    <row r="177" spans="1:30" ht="12.75">
      <c r="A177" s="9"/>
      <c r="B177" s="20">
        <v>70</v>
      </c>
      <c r="C177" s="33">
        <f t="shared" si="66"/>
        <v>1.3228756555322954</v>
      </c>
      <c r="D177" s="25">
        <f t="shared" si="62"/>
        <v>5007.084356189738</v>
      </c>
      <c r="E177" s="4">
        <f t="shared" si="67"/>
        <v>66.44082756969387</v>
      </c>
      <c r="F177" s="4">
        <f t="shared" si="67"/>
        <v>55.36735630807822</v>
      </c>
      <c r="G177" s="4">
        <f t="shared" si="67"/>
        <v>47.457733978352756</v>
      </c>
      <c r="H177" s="4">
        <f t="shared" si="67"/>
        <v>41.525517231058664</v>
      </c>
      <c r="I177" s="4">
        <f t="shared" si="67"/>
        <v>36.91157087205214</v>
      </c>
      <c r="J177" s="4">
        <f t="shared" si="67"/>
        <v>33.22041378484693</v>
      </c>
      <c r="K177" s="4">
        <f t="shared" si="67"/>
        <v>30.20037616804266</v>
      </c>
      <c r="L177" s="4">
        <f t="shared" si="67"/>
        <v>27.68367815403911</v>
      </c>
      <c r="M177" s="4">
        <f t="shared" si="67"/>
        <v>25.554164449882258</v>
      </c>
      <c r="N177" s="4">
        <f t="shared" si="67"/>
        <v>23.728866989176378</v>
      </c>
      <c r="O177" s="4">
        <f t="shared" si="68"/>
        <v>22.146942523231285</v>
      </c>
      <c r="P177" s="4">
        <f t="shared" si="68"/>
        <v>20.762758615529332</v>
      </c>
      <c r="Q177" s="4">
        <f t="shared" si="68"/>
        <v>19.54141987343937</v>
      </c>
      <c r="R177" s="4">
        <f t="shared" si="68"/>
        <v>18.45578543602607</v>
      </c>
      <c r="S177" s="4">
        <f t="shared" si="68"/>
        <v>17.484428307814177</v>
      </c>
      <c r="T177" s="4">
        <f t="shared" si="68"/>
        <v>16.610206892423466</v>
      </c>
      <c r="U177" s="4">
        <f t="shared" si="68"/>
        <v>15.81924465945092</v>
      </c>
      <c r="V177" s="4">
        <f t="shared" si="68"/>
        <v>15.10018808402133</v>
      </c>
      <c r="W177" s="4">
        <f t="shared" si="68"/>
        <v>14.443658167324754</v>
      </c>
      <c r="X177" s="4">
        <f t="shared" si="68"/>
        <v>13.841839077019555</v>
      </c>
      <c r="Y177" s="4">
        <f t="shared" si="69"/>
        <v>13.288165513938772</v>
      </c>
      <c r="Z177" s="4">
        <f t="shared" si="69"/>
        <v>12.777082224941129</v>
      </c>
      <c r="AA177" s="4">
        <f t="shared" si="69"/>
        <v>12.303856957350712</v>
      </c>
      <c r="AB177" s="4">
        <f t="shared" si="69"/>
        <v>11.864433494588189</v>
      </c>
      <c r="AC177" s="4">
        <f t="shared" si="69"/>
        <v>11.45531509822308</v>
      </c>
      <c r="AD177" s="4">
        <f t="shared" si="69"/>
        <v>11.073471261615643</v>
      </c>
    </row>
    <row r="178" spans="1:30" ht="12.75">
      <c r="A178" s="9"/>
      <c r="B178" s="20">
        <v>75</v>
      </c>
      <c r="C178" s="33">
        <f t="shared" si="66"/>
        <v>1.3693063937629153</v>
      </c>
      <c r="D178" s="25">
        <f t="shared" si="62"/>
        <v>5182.824700392634</v>
      </c>
      <c r="E178" s="4">
        <f t="shared" si="67"/>
        <v>68.77279026007454</v>
      </c>
      <c r="F178" s="4">
        <f t="shared" si="67"/>
        <v>57.310658550062115</v>
      </c>
      <c r="G178" s="4">
        <f t="shared" si="67"/>
        <v>49.123421614338966</v>
      </c>
      <c r="H178" s="4">
        <f t="shared" si="67"/>
        <v>42.98299391254659</v>
      </c>
      <c r="I178" s="4">
        <f t="shared" si="67"/>
        <v>38.20710570004141</v>
      </c>
      <c r="J178" s="4">
        <f t="shared" si="67"/>
        <v>34.38639513003727</v>
      </c>
      <c r="K178" s="4">
        <f t="shared" si="67"/>
        <v>31.260359209124797</v>
      </c>
      <c r="L178" s="4">
        <f t="shared" si="67"/>
        <v>28.655329275031058</v>
      </c>
      <c r="M178" s="4">
        <f t="shared" si="67"/>
        <v>26.45107317695175</v>
      </c>
      <c r="N178" s="4">
        <f t="shared" si="67"/>
        <v>24.561710807169483</v>
      </c>
      <c r="O178" s="4">
        <f t="shared" si="68"/>
        <v>22.924263420024847</v>
      </c>
      <c r="P178" s="4">
        <f t="shared" si="68"/>
        <v>21.491496956273295</v>
      </c>
      <c r="Q178" s="4">
        <f t="shared" si="68"/>
        <v>20.227291252963102</v>
      </c>
      <c r="R178" s="4">
        <f t="shared" si="68"/>
        <v>19.103552850020705</v>
      </c>
      <c r="S178" s="4">
        <f t="shared" si="68"/>
        <v>18.09810270001962</v>
      </c>
      <c r="T178" s="4">
        <f t="shared" si="68"/>
        <v>17.193197565018636</v>
      </c>
      <c r="U178" s="4">
        <f t="shared" si="68"/>
        <v>16.37447387144632</v>
      </c>
      <c r="V178" s="4">
        <f t="shared" si="68"/>
        <v>15.630179604562398</v>
      </c>
      <c r="W178" s="4">
        <f t="shared" si="68"/>
        <v>14.950606578277077</v>
      </c>
      <c r="X178" s="4">
        <f t="shared" si="68"/>
        <v>14.327664637515529</v>
      </c>
      <c r="Y178" s="4">
        <f t="shared" si="69"/>
        <v>13.754558052014909</v>
      </c>
      <c r="Z178" s="4">
        <f t="shared" si="69"/>
        <v>13.225536588475874</v>
      </c>
      <c r="AA178" s="4">
        <f t="shared" si="69"/>
        <v>12.735701900013805</v>
      </c>
      <c r="AB178" s="4">
        <f t="shared" si="69"/>
        <v>12.280855403584741</v>
      </c>
      <c r="AC178" s="4">
        <f t="shared" si="69"/>
        <v>11.857377631047337</v>
      </c>
      <c r="AD178" s="4">
        <f t="shared" si="69"/>
        <v>11.462131710012423</v>
      </c>
    </row>
    <row r="179" spans="1:30" ht="12.75">
      <c r="A179" s="9"/>
      <c r="B179" s="20">
        <v>80</v>
      </c>
      <c r="C179" s="33">
        <f t="shared" si="66"/>
        <v>1.4142135623730951</v>
      </c>
      <c r="D179" s="25">
        <f t="shared" si="62"/>
        <v>5352.7983335821655</v>
      </c>
      <c r="E179" s="4">
        <f t="shared" si="67"/>
        <v>71.0282323598625</v>
      </c>
      <c r="F179" s="4">
        <f t="shared" si="67"/>
        <v>59.19019363321874</v>
      </c>
      <c r="G179" s="4">
        <f t="shared" si="67"/>
        <v>50.73445168561607</v>
      </c>
      <c r="H179" s="4">
        <f t="shared" si="67"/>
        <v>44.39264522491406</v>
      </c>
      <c r="I179" s="4">
        <f t="shared" si="67"/>
        <v>39.4601290888125</v>
      </c>
      <c r="J179" s="4">
        <f t="shared" si="67"/>
        <v>35.51411617993125</v>
      </c>
      <c r="K179" s="4">
        <f t="shared" si="67"/>
        <v>32.28556016357387</v>
      </c>
      <c r="L179" s="4">
        <f t="shared" si="67"/>
        <v>29.59509681660937</v>
      </c>
      <c r="M179" s="4">
        <f t="shared" si="67"/>
        <v>27.318550907639423</v>
      </c>
      <c r="N179" s="4">
        <f t="shared" si="67"/>
        <v>25.367225842808036</v>
      </c>
      <c r="O179" s="4">
        <f t="shared" si="68"/>
        <v>23.676077453287505</v>
      </c>
      <c r="P179" s="4">
        <f t="shared" si="68"/>
        <v>22.19632261245703</v>
      </c>
      <c r="Q179" s="4">
        <f t="shared" si="68"/>
        <v>20.890656576430146</v>
      </c>
      <c r="R179" s="4">
        <f t="shared" si="68"/>
        <v>19.73006454440625</v>
      </c>
      <c r="S179" s="4">
        <f t="shared" si="68"/>
        <v>18.69164009470066</v>
      </c>
      <c r="T179" s="4">
        <f t="shared" si="68"/>
        <v>17.757058089965625</v>
      </c>
      <c r="U179" s="4">
        <f t="shared" si="68"/>
        <v>16.911483895205357</v>
      </c>
      <c r="V179" s="4">
        <f t="shared" si="68"/>
        <v>16.142780081786935</v>
      </c>
      <c r="W179" s="4">
        <f t="shared" si="68"/>
        <v>15.44092007823098</v>
      </c>
      <c r="X179" s="4">
        <f t="shared" si="68"/>
        <v>14.797548408304685</v>
      </c>
      <c r="Y179" s="4">
        <f t="shared" si="69"/>
        <v>14.2056464719725</v>
      </c>
      <c r="Z179" s="4">
        <f t="shared" si="69"/>
        <v>13.659275453819712</v>
      </c>
      <c r="AA179" s="4">
        <f t="shared" si="69"/>
        <v>13.153376362937498</v>
      </c>
      <c r="AB179" s="4">
        <f t="shared" si="69"/>
        <v>12.683612921404018</v>
      </c>
      <c r="AC179" s="4">
        <f t="shared" si="69"/>
        <v>12.246246958596982</v>
      </c>
      <c r="AD179" s="4">
        <f t="shared" si="69"/>
        <v>11.838038726643752</v>
      </c>
    </row>
    <row r="180" spans="1:30" ht="12.75">
      <c r="A180" s="9"/>
      <c r="B180" s="20">
        <v>85</v>
      </c>
      <c r="C180" s="33">
        <f t="shared" si="66"/>
        <v>1.4577379737113252</v>
      </c>
      <c r="D180" s="25">
        <f t="shared" si="62"/>
        <v>5517.5382304973655</v>
      </c>
      <c r="E180" s="4">
        <f t="shared" si="67"/>
        <v>73.21422610515684</v>
      </c>
      <c r="F180" s="4">
        <f t="shared" si="67"/>
        <v>61.01185508763071</v>
      </c>
      <c r="G180" s="4">
        <f t="shared" si="67"/>
        <v>52.29587578939776</v>
      </c>
      <c r="H180" s="4">
        <f t="shared" si="67"/>
        <v>45.758891315723034</v>
      </c>
      <c r="I180" s="4">
        <f t="shared" si="67"/>
        <v>40.67457005842048</v>
      </c>
      <c r="J180" s="4">
        <f t="shared" si="67"/>
        <v>36.60711305257842</v>
      </c>
      <c r="K180" s="4">
        <f t="shared" si="67"/>
        <v>33.27919368416221</v>
      </c>
      <c r="L180" s="4">
        <f t="shared" si="67"/>
        <v>30.505927543815353</v>
      </c>
      <c r="M180" s="4">
        <f t="shared" si="67"/>
        <v>28.159317732752637</v>
      </c>
      <c r="N180" s="4">
        <f t="shared" si="67"/>
        <v>26.14793789469888</v>
      </c>
      <c r="O180" s="4">
        <f t="shared" si="68"/>
        <v>24.404742035052287</v>
      </c>
      <c r="P180" s="4">
        <f t="shared" si="68"/>
        <v>22.879445657861517</v>
      </c>
      <c r="Q180" s="4">
        <f t="shared" si="68"/>
        <v>21.533595913281427</v>
      </c>
      <c r="R180" s="4">
        <f t="shared" si="68"/>
        <v>20.33728502921024</v>
      </c>
      <c r="S180" s="4">
        <f t="shared" si="68"/>
        <v>19.266901606620223</v>
      </c>
      <c r="T180" s="4">
        <f t="shared" si="68"/>
        <v>18.30355652628921</v>
      </c>
      <c r="U180" s="4">
        <f t="shared" si="68"/>
        <v>17.43195859646592</v>
      </c>
      <c r="V180" s="4">
        <f t="shared" si="68"/>
        <v>16.639596842081104</v>
      </c>
      <c r="W180" s="4">
        <f t="shared" si="68"/>
        <v>15.916136109816707</v>
      </c>
      <c r="X180" s="4">
        <f t="shared" si="68"/>
        <v>15.252963771907677</v>
      </c>
      <c r="Y180" s="4">
        <f t="shared" si="69"/>
        <v>14.64284522103137</v>
      </c>
      <c r="Z180" s="4">
        <f t="shared" si="69"/>
        <v>14.079658866376318</v>
      </c>
      <c r="AA180" s="4">
        <f t="shared" si="69"/>
        <v>13.558190019473491</v>
      </c>
      <c r="AB180" s="4">
        <f t="shared" si="69"/>
        <v>13.07396894734944</v>
      </c>
      <c r="AC180" s="4">
        <f t="shared" si="69"/>
        <v>12.623142431923597</v>
      </c>
      <c r="AD180" s="4">
        <f t="shared" si="69"/>
        <v>12.202371017526144</v>
      </c>
    </row>
    <row r="181" spans="1:30" ht="12.75">
      <c r="A181" s="9"/>
      <c r="B181" s="20">
        <v>90</v>
      </c>
      <c r="C181" s="33">
        <f t="shared" si="66"/>
        <v>1.5</v>
      </c>
      <c r="D181" s="25">
        <f t="shared" si="62"/>
        <v>5677.5</v>
      </c>
      <c r="E181" s="4">
        <f t="shared" si="67"/>
        <v>75.33681713602881</v>
      </c>
      <c r="F181" s="4">
        <f t="shared" si="67"/>
        <v>62.78068094669068</v>
      </c>
      <c r="G181" s="4">
        <f t="shared" si="67"/>
        <v>53.812012240020586</v>
      </c>
      <c r="H181" s="4">
        <f t="shared" si="67"/>
        <v>47.085510710018006</v>
      </c>
      <c r="I181" s="4">
        <f t="shared" si="67"/>
        <v>41.85378729779379</v>
      </c>
      <c r="J181" s="4">
        <f t="shared" si="67"/>
        <v>37.66840856801441</v>
      </c>
      <c r="K181" s="4">
        <f t="shared" si="67"/>
        <v>34.244007789104</v>
      </c>
      <c r="L181" s="4">
        <f t="shared" si="67"/>
        <v>31.39034047334534</v>
      </c>
      <c r="M181" s="4">
        <f t="shared" si="67"/>
        <v>28.975698898472622</v>
      </c>
      <c r="N181" s="4">
        <f t="shared" si="67"/>
        <v>26.906006120010293</v>
      </c>
      <c r="O181" s="4">
        <f t="shared" si="68"/>
        <v>25.11227237867627</v>
      </c>
      <c r="P181" s="4">
        <f t="shared" si="68"/>
        <v>23.542755355009003</v>
      </c>
      <c r="Q181" s="4">
        <f t="shared" si="68"/>
        <v>22.15788739294965</v>
      </c>
      <c r="R181" s="4">
        <f t="shared" si="68"/>
        <v>20.926893648896893</v>
      </c>
      <c r="S181" s="4">
        <f t="shared" si="68"/>
        <v>19.82547819369179</v>
      </c>
      <c r="T181" s="4">
        <f t="shared" si="68"/>
        <v>18.834204284007203</v>
      </c>
      <c r="U181" s="4">
        <f t="shared" si="68"/>
        <v>17.93733741334019</v>
      </c>
      <c r="V181" s="4">
        <f t="shared" si="68"/>
        <v>17.122003894552</v>
      </c>
      <c r="W181" s="4">
        <f t="shared" si="68"/>
        <v>16.37756894261496</v>
      </c>
      <c r="X181" s="4">
        <f t="shared" si="68"/>
        <v>15.69517023667267</v>
      </c>
      <c r="Y181" s="4">
        <f t="shared" si="69"/>
        <v>15.067363427205763</v>
      </c>
      <c r="Z181" s="4">
        <f t="shared" si="69"/>
        <v>14.487849449236311</v>
      </c>
      <c r="AA181" s="4">
        <f t="shared" si="69"/>
        <v>13.951262432597929</v>
      </c>
      <c r="AB181" s="4">
        <f t="shared" si="69"/>
        <v>13.453003060005146</v>
      </c>
      <c r="AC181" s="4">
        <f t="shared" si="69"/>
        <v>12.98910640276359</v>
      </c>
      <c r="AD181" s="4">
        <f t="shared" si="69"/>
        <v>12.556136189338135</v>
      </c>
    </row>
    <row r="182" spans="1:30" ht="12.75">
      <c r="A182" s="9"/>
      <c r="B182" s="20">
        <v>95</v>
      </c>
      <c r="C182" s="33">
        <f t="shared" si="66"/>
        <v>1.541103500742244</v>
      </c>
      <c r="D182" s="25">
        <f t="shared" si="62"/>
        <v>5833.076750309394</v>
      </c>
      <c r="E182" s="4">
        <f t="shared" si="67"/>
        <v>77.40122174874152</v>
      </c>
      <c r="F182" s="4">
        <f t="shared" si="67"/>
        <v>64.50101812395127</v>
      </c>
      <c r="G182" s="4">
        <f t="shared" si="67"/>
        <v>55.2865869633868</v>
      </c>
      <c r="H182" s="4">
        <f t="shared" si="67"/>
        <v>48.375763592963445</v>
      </c>
      <c r="I182" s="4">
        <f t="shared" si="67"/>
        <v>43.00067874930084</v>
      </c>
      <c r="J182" s="4">
        <f t="shared" si="67"/>
        <v>38.70061087437076</v>
      </c>
      <c r="K182" s="4">
        <f t="shared" si="67"/>
        <v>35.18237352215524</v>
      </c>
      <c r="L182" s="4">
        <f t="shared" si="67"/>
        <v>32.250509061975634</v>
      </c>
      <c r="M182" s="4">
        <f t="shared" si="67"/>
        <v>29.769700672592894</v>
      </c>
      <c r="N182" s="4">
        <f t="shared" si="67"/>
        <v>27.6432934816934</v>
      </c>
      <c r="O182" s="4">
        <f t="shared" si="68"/>
        <v>25.80040724958051</v>
      </c>
      <c r="P182" s="4">
        <f t="shared" si="68"/>
        <v>24.187881796481722</v>
      </c>
      <c r="Q182" s="4">
        <f t="shared" si="68"/>
        <v>22.765065220218094</v>
      </c>
      <c r="R182" s="4">
        <f t="shared" si="68"/>
        <v>21.50033937465042</v>
      </c>
      <c r="S182" s="4">
        <f t="shared" si="68"/>
        <v>20.368742565458295</v>
      </c>
      <c r="T182" s="4">
        <f t="shared" si="68"/>
        <v>19.35030543718538</v>
      </c>
      <c r="U182" s="4">
        <f t="shared" si="68"/>
        <v>18.428862321128936</v>
      </c>
      <c r="V182" s="4">
        <f t="shared" si="68"/>
        <v>17.59118676107762</v>
      </c>
      <c r="W182" s="4">
        <f t="shared" si="68"/>
        <v>16.826352554074244</v>
      </c>
      <c r="X182" s="4">
        <f t="shared" si="68"/>
        <v>16.125254530987817</v>
      </c>
      <c r="Y182" s="4">
        <f t="shared" si="69"/>
        <v>15.480244349748308</v>
      </c>
      <c r="Z182" s="4">
        <f t="shared" si="69"/>
        <v>14.884850336296447</v>
      </c>
      <c r="AA182" s="4">
        <f t="shared" si="69"/>
        <v>14.333559583100284</v>
      </c>
      <c r="AB182" s="4">
        <f t="shared" si="69"/>
        <v>13.8216467408467</v>
      </c>
      <c r="AC182" s="4">
        <f t="shared" si="69"/>
        <v>13.34503823254164</v>
      </c>
      <c r="AD182" s="4">
        <f t="shared" si="69"/>
        <v>12.900203624790255</v>
      </c>
    </row>
    <row r="183" spans="1:30" ht="12.75">
      <c r="A183" s="9"/>
      <c r="B183" s="20">
        <v>100</v>
      </c>
      <c r="C183" s="33">
        <f t="shared" si="66"/>
        <v>1.5811388300841898</v>
      </c>
      <c r="D183" s="25">
        <f t="shared" si="62"/>
        <v>5984.610471868658</v>
      </c>
      <c r="E183" s="4">
        <f t="shared" si="67"/>
        <v>79.41197793915144</v>
      </c>
      <c r="F183" s="4">
        <f t="shared" si="67"/>
        <v>66.17664828262619</v>
      </c>
      <c r="G183" s="4">
        <f t="shared" si="67"/>
        <v>56.72284138510817</v>
      </c>
      <c r="H183" s="4">
        <f t="shared" si="67"/>
        <v>49.63248621196964</v>
      </c>
      <c r="I183" s="4">
        <f t="shared" si="67"/>
        <v>44.11776552175079</v>
      </c>
      <c r="J183" s="4">
        <f t="shared" si="67"/>
        <v>39.70598896957572</v>
      </c>
      <c r="K183" s="4">
        <f t="shared" si="67"/>
        <v>36.0963536087052</v>
      </c>
      <c r="L183" s="4">
        <f t="shared" si="67"/>
        <v>33.088324141313095</v>
      </c>
      <c r="M183" s="4">
        <f t="shared" si="67"/>
        <v>30.543068438135165</v>
      </c>
      <c r="N183" s="4">
        <f t="shared" si="67"/>
        <v>28.361420692554084</v>
      </c>
      <c r="O183" s="4">
        <f t="shared" si="68"/>
        <v>26.470659313050476</v>
      </c>
      <c r="P183" s="4">
        <f t="shared" si="68"/>
        <v>24.81624310598482</v>
      </c>
      <c r="Q183" s="4">
        <f t="shared" si="68"/>
        <v>23.356464099750422</v>
      </c>
      <c r="R183" s="4">
        <f t="shared" si="68"/>
        <v>22.058882760875395</v>
      </c>
      <c r="S183" s="4">
        <f t="shared" si="68"/>
        <v>20.897888931355638</v>
      </c>
      <c r="T183" s="4">
        <f t="shared" si="68"/>
        <v>19.85299448478786</v>
      </c>
      <c r="U183" s="4">
        <f t="shared" si="68"/>
        <v>18.907613795036056</v>
      </c>
      <c r="V183" s="4">
        <f t="shared" si="68"/>
        <v>18.0481768043526</v>
      </c>
      <c r="W183" s="4">
        <f t="shared" si="68"/>
        <v>17.26347346503292</v>
      </c>
      <c r="X183" s="4">
        <f t="shared" si="68"/>
        <v>16.544162070656547</v>
      </c>
      <c r="Y183" s="4">
        <f t="shared" si="69"/>
        <v>15.882395587830285</v>
      </c>
      <c r="Z183" s="4">
        <f t="shared" si="69"/>
        <v>15.271534219067583</v>
      </c>
      <c r="AA183" s="4">
        <f t="shared" si="69"/>
        <v>14.705921840583597</v>
      </c>
      <c r="AB183" s="4">
        <f t="shared" si="69"/>
        <v>14.180710346277042</v>
      </c>
      <c r="AC183" s="4">
        <f t="shared" si="69"/>
        <v>13.691720334336454</v>
      </c>
      <c r="AD183" s="4">
        <f t="shared" si="69"/>
        <v>13.235329656525238</v>
      </c>
    </row>
  </sheetData>
  <mergeCells count="1">
    <mergeCell ref="C2:D2"/>
  </mergeCells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183"/>
  <sheetViews>
    <sheetView zoomScale="75" zoomScaleNormal="75" workbookViewId="0" topLeftCell="A1">
      <pane xSplit="2" ySplit="3" topLeftCell="C11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0" sqref="C40:E57"/>
    </sheetView>
  </sheetViews>
  <sheetFormatPr defaultColWidth="9.140625" defaultRowHeight="12.75"/>
  <cols>
    <col min="1" max="1" width="9.140625" style="1" customWidth="1"/>
    <col min="2" max="4" width="11.7109375" style="0" customWidth="1"/>
  </cols>
  <sheetData>
    <row r="1" spans="2:5" ht="12.75">
      <c r="B1" s="23"/>
      <c r="C1" s="23"/>
      <c r="D1" s="19"/>
      <c r="E1" s="24"/>
    </row>
    <row r="2" spans="2:31" ht="12.75">
      <c r="B2" s="19"/>
      <c r="C2" s="19"/>
      <c r="D2" s="62" t="s">
        <v>20</v>
      </c>
      <c r="E2" s="63"/>
      <c r="F2" s="28" t="s">
        <v>23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2.75">
      <c r="A3" s="29" t="s">
        <v>7</v>
      </c>
      <c r="B3" s="30" t="s">
        <v>4</v>
      </c>
      <c r="C3" s="30" t="s">
        <v>45</v>
      </c>
      <c r="D3" s="30" t="s">
        <v>3</v>
      </c>
      <c r="E3" s="32" t="s">
        <v>5</v>
      </c>
      <c r="F3" s="31">
        <v>5</v>
      </c>
      <c r="G3" s="31">
        <v>6</v>
      </c>
      <c r="H3" s="31">
        <v>7</v>
      </c>
      <c r="I3" s="31">
        <v>8</v>
      </c>
      <c r="J3" s="31">
        <v>9</v>
      </c>
      <c r="K3" s="31">
        <v>10</v>
      </c>
      <c r="L3" s="31">
        <v>11</v>
      </c>
      <c r="M3" s="31">
        <v>12</v>
      </c>
      <c r="N3" s="31">
        <v>13</v>
      </c>
      <c r="O3" s="31">
        <v>14</v>
      </c>
      <c r="P3" s="31">
        <v>15</v>
      </c>
      <c r="Q3" s="31">
        <v>16</v>
      </c>
      <c r="R3" s="31">
        <v>17</v>
      </c>
      <c r="S3" s="31">
        <v>18</v>
      </c>
      <c r="T3" s="31">
        <v>19</v>
      </c>
      <c r="U3" s="31">
        <v>20</v>
      </c>
      <c r="V3" s="31">
        <v>21</v>
      </c>
      <c r="W3" s="31">
        <v>22</v>
      </c>
      <c r="X3" s="31">
        <v>23</v>
      </c>
      <c r="Y3" s="31">
        <v>24</v>
      </c>
      <c r="Z3" s="31">
        <v>25</v>
      </c>
      <c r="AA3" s="31">
        <v>26</v>
      </c>
      <c r="AB3" s="31">
        <v>27</v>
      </c>
      <c r="AC3" s="31">
        <v>28</v>
      </c>
      <c r="AD3" s="31">
        <v>29</v>
      </c>
      <c r="AE3" s="31">
        <v>30</v>
      </c>
    </row>
    <row r="4" spans="1:31" ht="12.75">
      <c r="A4" s="9">
        <v>8001</v>
      </c>
      <c r="B4" s="20">
        <v>15</v>
      </c>
      <c r="C4" s="44">
        <f>B4/14.7*101.3</f>
        <v>103.36734693877551</v>
      </c>
      <c r="D4" s="33">
        <f>(B4/40*D$9^2)^0.5</f>
        <v>0.06123724356957946</v>
      </c>
      <c r="E4" s="25">
        <f aca="true" t="shared" si="0" ref="E4:E35">D4*3785</f>
        <v>231.78296691085825</v>
      </c>
      <c r="F4" s="5">
        <f aca="true" t="shared" si="1" ref="F4:O13">$E4*1.2/F$3</f>
        <v>55.62791205860598</v>
      </c>
      <c r="G4" s="5">
        <f t="shared" si="1"/>
        <v>46.356593382171646</v>
      </c>
      <c r="H4" s="5">
        <f t="shared" si="1"/>
        <v>39.73422289900427</v>
      </c>
      <c r="I4" s="5">
        <f t="shared" si="1"/>
        <v>34.767445036628736</v>
      </c>
      <c r="J4" s="5">
        <f t="shared" si="1"/>
        <v>30.904395588114433</v>
      </c>
      <c r="K4" s="5">
        <f t="shared" si="1"/>
        <v>27.81395602930299</v>
      </c>
      <c r="L4" s="5">
        <f t="shared" si="1"/>
        <v>25.285414572093625</v>
      </c>
      <c r="M4" s="5">
        <f t="shared" si="1"/>
        <v>23.178296691085823</v>
      </c>
      <c r="N4" s="5">
        <f t="shared" si="1"/>
        <v>21.39535079177153</v>
      </c>
      <c r="O4" s="5">
        <f t="shared" si="1"/>
        <v>19.867111449502136</v>
      </c>
      <c r="P4" s="5">
        <f aca="true" t="shared" si="2" ref="P4:Y13">$E4*1.2/P$3</f>
        <v>18.54263735286866</v>
      </c>
      <c r="Q4" s="5">
        <f t="shared" si="2"/>
        <v>17.383722518314368</v>
      </c>
      <c r="R4" s="5">
        <f t="shared" si="2"/>
        <v>16.361150605472346</v>
      </c>
      <c r="S4" s="5">
        <f t="shared" si="2"/>
        <v>15.452197794057216</v>
      </c>
      <c r="T4" s="5">
        <f t="shared" si="2"/>
        <v>14.63892422594894</v>
      </c>
      <c r="U4" s="5">
        <f t="shared" si="2"/>
        <v>13.906978014651495</v>
      </c>
      <c r="V4" s="5">
        <f t="shared" si="2"/>
        <v>13.244740966334756</v>
      </c>
      <c r="W4" s="5">
        <f t="shared" si="2"/>
        <v>12.642707286046813</v>
      </c>
      <c r="X4" s="5">
        <f t="shared" si="2"/>
        <v>12.093024360566517</v>
      </c>
      <c r="Y4" s="5">
        <f t="shared" si="2"/>
        <v>11.589148345542911</v>
      </c>
      <c r="Z4" s="5">
        <f aca="true" t="shared" si="3" ref="Z4:AE13">$E4*1.2/Z$3</f>
        <v>11.125582411721195</v>
      </c>
      <c r="AA4" s="5">
        <f t="shared" si="3"/>
        <v>10.697675395885765</v>
      </c>
      <c r="AB4" s="5">
        <f t="shared" si="3"/>
        <v>10.301465196038144</v>
      </c>
      <c r="AC4" s="5">
        <f t="shared" si="3"/>
        <v>9.933555724751068</v>
      </c>
      <c r="AD4" s="5">
        <f t="shared" si="3"/>
        <v>9.591019320449307</v>
      </c>
      <c r="AE4" s="5">
        <f t="shared" si="3"/>
        <v>9.27131867643433</v>
      </c>
    </row>
    <row r="5" spans="1:31" ht="12.75">
      <c r="A5" s="9"/>
      <c r="B5" s="20">
        <v>20</v>
      </c>
      <c r="C5" s="44">
        <f>B5/14.7*101.3</f>
        <v>137.82312925170066</v>
      </c>
      <c r="D5" s="33">
        <f>(B5/40*D$9^2)^0.5</f>
        <v>0.07071067811865477</v>
      </c>
      <c r="E5" s="25">
        <f t="shared" si="0"/>
        <v>267.6399166791083</v>
      </c>
      <c r="F5" s="5">
        <f t="shared" si="1"/>
        <v>64.23358000298599</v>
      </c>
      <c r="G5" s="5">
        <f t="shared" si="1"/>
        <v>53.52798333582166</v>
      </c>
      <c r="H5" s="5">
        <f t="shared" si="1"/>
        <v>45.88112857356142</v>
      </c>
      <c r="I5" s="5">
        <f t="shared" si="1"/>
        <v>40.145987501866244</v>
      </c>
      <c r="J5" s="5">
        <f t="shared" si="1"/>
        <v>35.68532222388111</v>
      </c>
      <c r="K5" s="5">
        <f t="shared" si="1"/>
        <v>32.116790001492994</v>
      </c>
      <c r="L5" s="5">
        <f t="shared" si="1"/>
        <v>29.197081819539086</v>
      </c>
      <c r="M5" s="5">
        <f t="shared" si="1"/>
        <v>26.76399166791083</v>
      </c>
      <c r="N5" s="5">
        <f t="shared" si="1"/>
        <v>24.705223078071533</v>
      </c>
      <c r="O5" s="5">
        <f t="shared" si="1"/>
        <v>22.94056428678071</v>
      </c>
      <c r="P5" s="5">
        <f t="shared" si="2"/>
        <v>21.411193334328665</v>
      </c>
      <c r="Q5" s="5">
        <f t="shared" si="2"/>
        <v>20.072993750933122</v>
      </c>
      <c r="R5" s="5">
        <f t="shared" si="2"/>
        <v>18.892229412642937</v>
      </c>
      <c r="S5" s="5">
        <f t="shared" si="2"/>
        <v>17.842661111940554</v>
      </c>
      <c r="T5" s="5">
        <f t="shared" si="2"/>
        <v>16.903573684996314</v>
      </c>
      <c r="U5" s="5">
        <f t="shared" si="2"/>
        <v>16.058395000746497</v>
      </c>
      <c r="V5" s="5">
        <f t="shared" si="2"/>
        <v>15.293709524520475</v>
      </c>
      <c r="W5" s="5">
        <f t="shared" si="2"/>
        <v>14.598540909769543</v>
      </c>
      <c r="X5" s="5">
        <f t="shared" si="2"/>
        <v>13.963821739779563</v>
      </c>
      <c r="Y5" s="5">
        <f t="shared" si="2"/>
        <v>13.381995833955415</v>
      </c>
      <c r="Z5" s="5">
        <f t="shared" si="3"/>
        <v>12.846716000597198</v>
      </c>
      <c r="AA5" s="5">
        <f t="shared" si="3"/>
        <v>12.352611539035767</v>
      </c>
      <c r="AB5" s="5">
        <f t="shared" si="3"/>
        <v>11.895107407960369</v>
      </c>
      <c r="AC5" s="5">
        <f t="shared" si="3"/>
        <v>11.470282143390355</v>
      </c>
      <c r="AD5" s="5">
        <f t="shared" si="3"/>
        <v>11.074755172928619</v>
      </c>
      <c r="AE5" s="5">
        <f t="shared" si="3"/>
        <v>10.705596667164333</v>
      </c>
    </row>
    <row r="6" spans="1:31" ht="12.75">
      <c r="A6" s="9"/>
      <c r="B6" s="20">
        <v>25</v>
      </c>
      <c r="C6" s="44">
        <f aca="true" t="shared" si="4" ref="C6:C21">B6/14.7*101.3</f>
        <v>172.27891156462584</v>
      </c>
      <c r="D6" s="33">
        <f>(B6/40*D$9^2)^0.5</f>
        <v>0.07905694150420949</v>
      </c>
      <c r="E6" s="25">
        <f t="shared" si="0"/>
        <v>299.2305235934329</v>
      </c>
      <c r="F6" s="5">
        <f t="shared" si="1"/>
        <v>71.81532566242389</v>
      </c>
      <c r="G6" s="5">
        <f t="shared" si="1"/>
        <v>59.846104718686576</v>
      </c>
      <c r="H6" s="5">
        <f t="shared" si="1"/>
        <v>51.296661187445636</v>
      </c>
      <c r="I6" s="5">
        <f t="shared" si="1"/>
        <v>44.88457853901493</v>
      </c>
      <c r="J6" s="5">
        <f t="shared" si="1"/>
        <v>39.89740314579105</v>
      </c>
      <c r="K6" s="5">
        <f t="shared" si="1"/>
        <v>35.907662831211944</v>
      </c>
      <c r="L6" s="5">
        <f t="shared" si="1"/>
        <v>32.64332984655631</v>
      </c>
      <c r="M6" s="5">
        <f t="shared" si="1"/>
        <v>29.923052359343288</v>
      </c>
      <c r="N6" s="5">
        <f t="shared" si="1"/>
        <v>27.621279100932266</v>
      </c>
      <c r="O6" s="5">
        <f t="shared" si="1"/>
        <v>25.648330593722818</v>
      </c>
      <c r="P6" s="5">
        <f t="shared" si="2"/>
        <v>23.93844188747463</v>
      </c>
      <c r="Q6" s="5">
        <f t="shared" si="2"/>
        <v>22.442289269507466</v>
      </c>
      <c r="R6" s="5">
        <f t="shared" si="2"/>
        <v>21.122154606595263</v>
      </c>
      <c r="S6" s="5">
        <f t="shared" si="2"/>
        <v>19.948701572895526</v>
      </c>
      <c r="T6" s="5">
        <f t="shared" si="2"/>
        <v>18.89876991116418</v>
      </c>
      <c r="U6" s="5">
        <f t="shared" si="2"/>
        <v>17.953831415605972</v>
      </c>
      <c r="V6" s="5">
        <f t="shared" si="2"/>
        <v>17.09888706248188</v>
      </c>
      <c r="W6" s="5">
        <f t="shared" si="2"/>
        <v>16.321664923278156</v>
      </c>
      <c r="X6" s="5">
        <f t="shared" si="2"/>
        <v>15.612027317918237</v>
      </c>
      <c r="Y6" s="5">
        <f t="shared" si="2"/>
        <v>14.961526179671644</v>
      </c>
      <c r="Z6" s="5">
        <f t="shared" si="3"/>
        <v>14.363065132484778</v>
      </c>
      <c r="AA6" s="5">
        <f t="shared" si="3"/>
        <v>13.810639550466133</v>
      </c>
      <c r="AB6" s="5">
        <f t="shared" si="3"/>
        <v>13.299134381930351</v>
      </c>
      <c r="AC6" s="5">
        <f t="shared" si="3"/>
        <v>12.824165296861409</v>
      </c>
      <c r="AD6" s="5">
        <f t="shared" si="3"/>
        <v>12.381952700417912</v>
      </c>
      <c r="AE6" s="5">
        <f t="shared" si="3"/>
        <v>11.969220943737316</v>
      </c>
    </row>
    <row r="7" spans="1:31" ht="12.75">
      <c r="A7" s="9"/>
      <c r="B7" s="20">
        <v>30</v>
      </c>
      <c r="C7" s="44">
        <f t="shared" si="4"/>
        <v>206.73469387755102</v>
      </c>
      <c r="D7" s="33">
        <f>(B7/40*D$9^2)^0.5</f>
        <v>0.08660254037844388</v>
      </c>
      <c r="E7" s="25">
        <f t="shared" si="0"/>
        <v>327.7906153324101</v>
      </c>
      <c r="F7" s="5">
        <f t="shared" si="1"/>
        <v>78.66974767977841</v>
      </c>
      <c r="G7" s="5">
        <f t="shared" si="1"/>
        <v>65.55812306648201</v>
      </c>
      <c r="H7" s="5">
        <f t="shared" si="1"/>
        <v>56.19267691412744</v>
      </c>
      <c r="I7" s="5">
        <f t="shared" si="1"/>
        <v>49.16859229986151</v>
      </c>
      <c r="J7" s="5">
        <f t="shared" si="1"/>
        <v>43.705415377654674</v>
      </c>
      <c r="K7" s="5">
        <f t="shared" si="1"/>
        <v>39.334873839889205</v>
      </c>
      <c r="L7" s="5">
        <f t="shared" si="1"/>
        <v>35.758976218081095</v>
      </c>
      <c r="M7" s="5">
        <f t="shared" si="1"/>
        <v>32.779061533241006</v>
      </c>
      <c r="N7" s="5">
        <f t="shared" si="1"/>
        <v>30.257595261453236</v>
      </c>
      <c r="O7" s="5">
        <f t="shared" si="1"/>
        <v>28.09633845706372</v>
      </c>
      <c r="P7" s="5">
        <f t="shared" si="2"/>
        <v>26.223249226592806</v>
      </c>
      <c r="Q7" s="5">
        <f t="shared" si="2"/>
        <v>24.584296149930754</v>
      </c>
      <c r="R7" s="5">
        <f t="shared" si="2"/>
        <v>23.13816108228777</v>
      </c>
      <c r="S7" s="5">
        <f t="shared" si="2"/>
        <v>21.852707688827337</v>
      </c>
      <c r="T7" s="5">
        <f t="shared" si="2"/>
        <v>20.702565178889056</v>
      </c>
      <c r="U7" s="5">
        <f t="shared" si="2"/>
        <v>19.667436919944603</v>
      </c>
      <c r="V7" s="5">
        <f t="shared" si="2"/>
        <v>18.730892304709148</v>
      </c>
      <c r="W7" s="5">
        <f t="shared" si="2"/>
        <v>17.879488109040548</v>
      </c>
      <c r="X7" s="5">
        <f t="shared" si="2"/>
        <v>17.102119060821394</v>
      </c>
      <c r="Y7" s="5">
        <f t="shared" si="2"/>
        <v>16.389530766620503</v>
      </c>
      <c r="Z7" s="5">
        <f t="shared" si="3"/>
        <v>15.733949535955682</v>
      </c>
      <c r="AA7" s="5">
        <f t="shared" si="3"/>
        <v>15.128797630726618</v>
      </c>
      <c r="AB7" s="5">
        <f t="shared" si="3"/>
        <v>14.568471792551557</v>
      </c>
      <c r="AC7" s="5">
        <f t="shared" si="3"/>
        <v>14.04816922853186</v>
      </c>
      <c r="AD7" s="5">
        <f t="shared" si="3"/>
        <v>13.563749599961795</v>
      </c>
      <c r="AE7" s="5">
        <f t="shared" si="3"/>
        <v>13.111624613296403</v>
      </c>
    </row>
    <row r="8" spans="1:31" ht="12.75">
      <c r="A8" s="9"/>
      <c r="B8" s="20">
        <v>35</v>
      </c>
      <c r="C8" s="44">
        <f t="shared" si="4"/>
        <v>241.19047619047618</v>
      </c>
      <c r="D8" s="33">
        <f>(B8/40*D$9^2)^0.5</f>
        <v>0.09354143466934854</v>
      </c>
      <c r="E8" s="25">
        <f t="shared" si="0"/>
        <v>354.0543302234842</v>
      </c>
      <c r="F8" s="5">
        <f t="shared" si="1"/>
        <v>84.9730392536362</v>
      </c>
      <c r="G8" s="5">
        <f t="shared" si="1"/>
        <v>70.81086604469684</v>
      </c>
      <c r="H8" s="5">
        <f t="shared" si="1"/>
        <v>60.69502803831158</v>
      </c>
      <c r="I8" s="5">
        <f t="shared" si="1"/>
        <v>53.10814953352263</v>
      </c>
      <c r="J8" s="5">
        <f t="shared" si="1"/>
        <v>47.20724402979789</v>
      </c>
      <c r="K8" s="5">
        <f t="shared" si="1"/>
        <v>42.4865196268181</v>
      </c>
      <c r="L8" s="5">
        <f t="shared" si="1"/>
        <v>38.62410875165282</v>
      </c>
      <c r="M8" s="5">
        <f t="shared" si="1"/>
        <v>35.40543302234842</v>
      </c>
      <c r="N8" s="5">
        <f t="shared" si="1"/>
        <v>32.68193817447546</v>
      </c>
      <c r="O8" s="5">
        <f t="shared" si="1"/>
        <v>30.34751401915579</v>
      </c>
      <c r="P8" s="5">
        <f t="shared" si="2"/>
        <v>28.324346417878736</v>
      </c>
      <c r="Q8" s="5">
        <f t="shared" si="2"/>
        <v>26.554074766761314</v>
      </c>
      <c r="R8" s="5">
        <f t="shared" si="2"/>
        <v>24.99207036871653</v>
      </c>
      <c r="S8" s="5">
        <f t="shared" si="2"/>
        <v>23.603622014898946</v>
      </c>
      <c r="T8" s="5">
        <f t="shared" si="2"/>
        <v>22.36132611937795</v>
      </c>
      <c r="U8" s="5">
        <f t="shared" si="2"/>
        <v>21.24325981340905</v>
      </c>
      <c r="V8" s="5">
        <f t="shared" si="2"/>
        <v>20.231676012770524</v>
      </c>
      <c r="W8" s="5">
        <f t="shared" si="2"/>
        <v>19.31205437582641</v>
      </c>
      <c r="X8" s="5">
        <f t="shared" si="2"/>
        <v>18.472399837747002</v>
      </c>
      <c r="Y8" s="5">
        <f t="shared" si="2"/>
        <v>17.70271651117421</v>
      </c>
      <c r="Z8" s="5">
        <f t="shared" si="3"/>
        <v>16.994607850727242</v>
      </c>
      <c r="AA8" s="5">
        <f t="shared" si="3"/>
        <v>16.34096908723773</v>
      </c>
      <c r="AB8" s="5">
        <f t="shared" si="3"/>
        <v>15.73574800993263</v>
      </c>
      <c r="AC8" s="5">
        <f t="shared" si="3"/>
        <v>15.173757009577894</v>
      </c>
      <c r="AD8" s="5">
        <f t="shared" si="3"/>
        <v>14.650524009247622</v>
      </c>
      <c r="AE8" s="5">
        <f t="shared" si="3"/>
        <v>14.162173208939368</v>
      </c>
    </row>
    <row r="9" spans="1:31" ht="12.75">
      <c r="A9" s="9"/>
      <c r="B9" s="21">
        <f>40*D9^2/D$9^2</f>
        <v>40</v>
      </c>
      <c r="C9" s="45">
        <f t="shared" si="4"/>
        <v>275.6462585034013</v>
      </c>
      <c r="D9" s="34">
        <v>0.1</v>
      </c>
      <c r="E9" s="26">
        <f t="shared" si="0"/>
        <v>378.5</v>
      </c>
      <c r="F9" s="7">
        <f t="shared" si="1"/>
        <v>90.84</v>
      </c>
      <c r="G9" s="7">
        <f t="shared" si="1"/>
        <v>75.7</v>
      </c>
      <c r="H9" s="7">
        <f t="shared" si="1"/>
        <v>64.88571428571429</v>
      </c>
      <c r="I9" s="7">
        <f t="shared" si="1"/>
        <v>56.775</v>
      </c>
      <c r="J9" s="7">
        <f t="shared" si="1"/>
        <v>50.46666666666667</v>
      </c>
      <c r="K9" s="7">
        <f t="shared" si="1"/>
        <v>45.42</v>
      </c>
      <c r="L9" s="7">
        <f t="shared" si="1"/>
        <v>41.29090909090909</v>
      </c>
      <c r="M9" s="7">
        <f t="shared" si="1"/>
        <v>37.85</v>
      </c>
      <c r="N9" s="7">
        <f t="shared" si="1"/>
        <v>34.93846153846154</v>
      </c>
      <c r="O9" s="7">
        <f t="shared" si="1"/>
        <v>32.44285714285714</v>
      </c>
      <c r="P9" s="7">
        <f t="shared" si="2"/>
        <v>30.279999999999998</v>
      </c>
      <c r="Q9" s="7">
        <f t="shared" si="2"/>
        <v>28.3875</v>
      </c>
      <c r="R9" s="7">
        <f t="shared" si="2"/>
        <v>26.71764705882353</v>
      </c>
      <c r="S9" s="7">
        <f t="shared" si="2"/>
        <v>25.233333333333334</v>
      </c>
      <c r="T9" s="7">
        <f t="shared" si="2"/>
        <v>23.905263157894737</v>
      </c>
      <c r="U9" s="7">
        <f t="shared" si="2"/>
        <v>22.71</v>
      </c>
      <c r="V9" s="7">
        <f t="shared" si="2"/>
        <v>21.628571428571426</v>
      </c>
      <c r="W9" s="7">
        <f t="shared" si="2"/>
        <v>20.645454545454545</v>
      </c>
      <c r="X9" s="7">
        <f t="shared" si="2"/>
        <v>19.747826086956522</v>
      </c>
      <c r="Y9" s="7">
        <f t="shared" si="2"/>
        <v>18.925</v>
      </c>
      <c r="Z9" s="7">
        <f t="shared" si="3"/>
        <v>18.168</v>
      </c>
      <c r="AA9" s="7">
        <f t="shared" si="3"/>
        <v>17.46923076923077</v>
      </c>
      <c r="AB9" s="7">
        <f t="shared" si="3"/>
        <v>16.822222222222223</v>
      </c>
      <c r="AC9" s="7">
        <f t="shared" si="3"/>
        <v>16.22142857142857</v>
      </c>
      <c r="AD9" s="7">
        <f t="shared" si="3"/>
        <v>15.662068965517241</v>
      </c>
      <c r="AE9" s="7">
        <f t="shared" si="3"/>
        <v>15.139999999999999</v>
      </c>
    </row>
    <row r="10" spans="1:31" ht="12.75">
      <c r="A10" s="9"/>
      <c r="B10" s="20">
        <v>45</v>
      </c>
      <c r="C10" s="44">
        <f t="shared" si="4"/>
        <v>310.10204081632656</v>
      </c>
      <c r="D10" s="33">
        <f aca="true" t="shared" si="5" ref="D10:D21">(B10/40*D$9^2)^0.5</f>
        <v>0.10606601717798214</v>
      </c>
      <c r="E10" s="25">
        <f t="shared" si="0"/>
        <v>401.4598750186624</v>
      </c>
      <c r="F10" s="5">
        <f t="shared" si="1"/>
        <v>96.35037000447896</v>
      </c>
      <c r="G10" s="5">
        <f t="shared" si="1"/>
        <v>80.29197500373247</v>
      </c>
      <c r="H10" s="5">
        <f t="shared" si="1"/>
        <v>68.82169286034211</v>
      </c>
      <c r="I10" s="5">
        <f t="shared" si="1"/>
        <v>60.21898125279935</v>
      </c>
      <c r="J10" s="5">
        <f t="shared" si="1"/>
        <v>53.527983335821645</v>
      </c>
      <c r="K10" s="5">
        <f t="shared" si="1"/>
        <v>48.17518500223948</v>
      </c>
      <c r="L10" s="5">
        <f t="shared" si="1"/>
        <v>43.79562272930862</v>
      </c>
      <c r="M10" s="5">
        <f t="shared" si="1"/>
        <v>40.14598750186624</v>
      </c>
      <c r="N10" s="5">
        <f t="shared" si="1"/>
        <v>37.0578346171073</v>
      </c>
      <c r="O10" s="5">
        <f t="shared" si="1"/>
        <v>34.410846430171055</v>
      </c>
      <c r="P10" s="5">
        <f t="shared" si="2"/>
        <v>32.11679000149299</v>
      </c>
      <c r="Q10" s="5">
        <f t="shared" si="2"/>
        <v>30.109490626399676</v>
      </c>
      <c r="R10" s="5">
        <f t="shared" si="2"/>
        <v>28.3383441189644</v>
      </c>
      <c r="S10" s="5">
        <f t="shared" si="2"/>
        <v>26.763991667910823</v>
      </c>
      <c r="T10" s="5">
        <f t="shared" si="2"/>
        <v>25.355360527494465</v>
      </c>
      <c r="U10" s="5">
        <f t="shared" si="2"/>
        <v>24.08759250111974</v>
      </c>
      <c r="V10" s="5">
        <f t="shared" si="2"/>
        <v>22.940564286780706</v>
      </c>
      <c r="W10" s="5">
        <f t="shared" si="2"/>
        <v>21.89781136465431</v>
      </c>
      <c r="X10" s="5">
        <f t="shared" si="2"/>
        <v>20.94573260966934</v>
      </c>
      <c r="Y10" s="5">
        <f t="shared" si="2"/>
        <v>20.07299375093312</v>
      </c>
      <c r="Z10" s="5">
        <f t="shared" si="3"/>
        <v>19.270074000895793</v>
      </c>
      <c r="AA10" s="5">
        <f t="shared" si="3"/>
        <v>18.52891730855365</v>
      </c>
      <c r="AB10" s="5">
        <f t="shared" si="3"/>
        <v>17.842661111940547</v>
      </c>
      <c r="AC10" s="5">
        <f t="shared" si="3"/>
        <v>17.205423215085528</v>
      </c>
      <c r="AD10" s="5">
        <f t="shared" si="3"/>
        <v>16.612132759392924</v>
      </c>
      <c r="AE10" s="5">
        <f t="shared" si="3"/>
        <v>16.058395000746494</v>
      </c>
    </row>
    <row r="11" spans="1:31" ht="12.75">
      <c r="A11" s="9"/>
      <c r="B11" s="20">
        <v>50</v>
      </c>
      <c r="C11" s="44">
        <f t="shared" si="4"/>
        <v>344.5578231292517</v>
      </c>
      <c r="D11" s="33">
        <f t="shared" si="5"/>
        <v>0.1118033988749895</v>
      </c>
      <c r="E11" s="25">
        <f t="shared" si="0"/>
        <v>423.17586474183526</v>
      </c>
      <c r="F11" s="5">
        <f t="shared" si="1"/>
        <v>101.56220753804045</v>
      </c>
      <c r="G11" s="5">
        <f t="shared" si="1"/>
        <v>84.63517294836704</v>
      </c>
      <c r="H11" s="5">
        <f t="shared" si="1"/>
        <v>72.54443395574319</v>
      </c>
      <c r="I11" s="5">
        <f t="shared" si="1"/>
        <v>63.476379711275285</v>
      </c>
      <c r="J11" s="5">
        <f t="shared" si="1"/>
        <v>56.4234486322447</v>
      </c>
      <c r="K11" s="5">
        <f t="shared" si="1"/>
        <v>50.78110376902023</v>
      </c>
      <c r="L11" s="5">
        <f t="shared" si="1"/>
        <v>46.16463979001839</v>
      </c>
      <c r="M11" s="5">
        <f t="shared" si="1"/>
        <v>42.31758647418352</v>
      </c>
      <c r="N11" s="5">
        <f t="shared" si="1"/>
        <v>39.06238751463094</v>
      </c>
      <c r="O11" s="5">
        <f t="shared" si="1"/>
        <v>36.272216977871594</v>
      </c>
      <c r="P11" s="5">
        <f t="shared" si="2"/>
        <v>33.854069179346816</v>
      </c>
      <c r="Q11" s="5">
        <f t="shared" si="2"/>
        <v>31.738189855637643</v>
      </c>
      <c r="R11" s="5">
        <f t="shared" si="2"/>
        <v>29.87123751118837</v>
      </c>
      <c r="S11" s="5">
        <f t="shared" si="2"/>
        <v>28.21172431612235</v>
      </c>
      <c r="T11" s="5">
        <f t="shared" si="2"/>
        <v>26.726896720536963</v>
      </c>
      <c r="U11" s="5">
        <f t="shared" si="2"/>
        <v>25.390551884510113</v>
      </c>
      <c r="V11" s="5">
        <f t="shared" si="2"/>
        <v>24.181477985247728</v>
      </c>
      <c r="W11" s="5">
        <f t="shared" si="2"/>
        <v>23.082319895009196</v>
      </c>
      <c r="X11" s="5">
        <f t="shared" si="2"/>
        <v>22.07874076913923</v>
      </c>
      <c r="Y11" s="5">
        <f t="shared" si="2"/>
        <v>21.15879323709176</v>
      </c>
      <c r="Z11" s="5">
        <f t="shared" si="3"/>
        <v>20.312441507608092</v>
      </c>
      <c r="AA11" s="5">
        <f t="shared" si="3"/>
        <v>19.53119375731547</v>
      </c>
      <c r="AB11" s="5">
        <f t="shared" si="3"/>
        <v>18.807816210748232</v>
      </c>
      <c r="AC11" s="5">
        <f t="shared" si="3"/>
        <v>18.136108488935797</v>
      </c>
      <c r="AD11" s="5">
        <f t="shared" si="3"/>
        <v>17.510725437593184</v>
      </c>
      <c r="AE11" s="5">
        <f t="shared" si="3"/>
        <v>16.927034589673408</v>
      </c>
    </row>
    <row r="12" spans="1:31" ht="12.75">
      <c r="A12" s="9"/>
      <c r="B12" s="20">
        <v>55</v>
      </c>
      <c r="C12" s="44">
        <f t="shared" si="4"/>
        <v>379.01360544217687</v>
      </c>
      <c r="D12" s="33">
        <f t="shared" si="5"/>
        <v>0.11726039399558574</v>
      </c>
      <c r="E12" s="25">
        <f t="shared" si="0"/>
        <v>443.83059127329204</v>
      </c>
      <c r="F12" s="5">
        <f t="shared" si="1"/>
        <v>106.5193419055901</v>
      </c>
      <c r="G12" s="5">
        <f t="shared" si="1"/>
        <v>88.76611825465841</v>
      </c>
      <c r="H12" s="5">
        <f t="shared" si="1"/>
        <v>76.08524421827863</v>
      </c>
      <c r="I12" s="5">
        <f t="shared" si="1"/>
        <v>66.5745886909938</v>
      </c>
      <c r="J12" s="5">
        <f t="shared" si="1"/>
        <v>59.177412169772275</v>
      </c>
      <c r="K12" s="5">
        <f t="shared" si="1"/>
        <v>53.25967095279505</v>
      </c>
      <c r="L12" s="5">
        <f t="shared" si="1"/>
        <v>48.417882684359135</v>
      </c>
      <c r="M12" s="5">
        <f t="shared" si="1"/>
        <v>44.383059127329204</v>
      </c>
      <c r="N12" s="5">
        <f t="shared" si="1"/>
        <v>40.96897765599619</v>
      </c>
      <c r="O12" s="5">
        <f t="shared" si="1"/>
        <v>38.042622109139316</v>
      </c>
      <c r="P12" s="5">
        <f t="shared" si="2"/>
        <v>35.50644730186336</v>
      </c>
      <c r="Q12" s="5">
        <f t="shared" si="2"/>
        <v>33.2872943454969</v>
      </c>
      <c r="R12" s="5">
        <f t="shared" si="2"/>
        <v>31.329218207526498</v>
      </c>
      <c r="S12" s="5">
        <f t="shared" si="2"/>
        <v>29.588706084886137</v>
      </c>
      <c r="T12" s="5">
        <f t="shared" si="2"/>
        <v>28.03140576462897</v>
      </c>
      <c r="U12" s="5">
        <f t="shared" si="2"/>
        <v>26.629835476397524</v>
      </c>
      <c r="V12" s="5">
        <f t="shared" si="2"/>
        <v>25.361748072759546</v>
      </c>
      <c r="W12" s="5">
        <f t="shared" si="2"/>
        <v>24.208941342179568</v>
      </c>
      <c r="X12" s="5">
        <f t="shared" si="2"/>
        <v>23.15637867512828</v>
      </c>
      <c r="Y12" s="5">
        <f t="shared" si="2"/>
        <v>22.191529563664602</v>
      </c>
      <c r="Z12" s="5">
        <f t="shared" si="3"/>
        <v>21.30386838111802</v>
      </c>
      <c r="AA12" s="5">
        <f t="shared" si="3"/>
        <v>20.484488827998096</v>
      </c>
      <c r="AB12" s="5">
        <f t="shared" si="3"/>
        <v>19.725804056590757</v>
      </c>
      <c r="AC12" s="5">
        <f t="shared" si="3"/>
        <v>19.021311054569658</v>
      </c>
      <c r="AD12" s="5">
        <f t="shared" si="3"/>
        <v>18.36540377682588</v>
      </c>
      <c r="AE12" s="5">
        <f t="shared" si="3"/>
        <v>17.75322365093168</v>
      </c>
    </row>
    <row r="13" spans="1:31" ht="12.75">
      <c r="A13" s="9"/>
      <c r="B13" s="20">
        <v>60</v>
      </c>
      <c r="C13" s="44">
        <f t="shared" si="4"/>
        <v>413.46938775510205</v>
      </c>
      <c r="D13" s="33">
        <f t="shared" si="5"/>
        <v>0.12247448713915891</v>
      </c>
      <c r="E13" s="25">
        <f t="shared" si="0"/>
        <v>463.5659338217165</v>
      </c>
      <c r="F13" s="5">
        <f t="shared" si="1"/>
        <v>111.25582411721196</v>
      </c>
      <c r="G13" s="5">
        <f t="shared" si="1"/>
        <v>92.71318676434329</v>
      </c>
      <c r="H13" s="5">
        <f t="shared" si="1"/>
        <v>79.46844579800855</v>
      </c>
      <c r="I13" s="5">
        <f t="shared" si="1"/>
        <v>69.53489007325747</v>
      </c>
      <c r="J13" s="5">
        <f t="shared" si="1"/>
        <v>61.808791176228866</v>
      </c>
      <c r="K13" s="5">
        <f t="shared" si="1"/>
        <v>55.62791205860598</v>
      </c>
      <c r="L13" s="5">
        <f t="shared" si="1"/>
        <v>50.57082914418725</v>
      </c>
      <c r="M13" s="5">
        <f t="shared" si="1"/>
        <v>46.356593382171646</v>
      </c>
      <c r="N13" s="5">
        <f t="shared" si="1"/>
        <v>42.79070158354306</v>
      </c>
      <c r="O13" s="5">
        <f t="shared" si="1"/>
        <v>39.73422289900427</v>
      </c>
      <c r="P13" s="5">
        <f t="shared" si="2"/>
        <v>37.08527470573732</v>
      </c>
      <c r="Q13" s="5">
        <f t="shared" si="2"/>
        <v>34.767445036628736</v>
      </c>
      <c r="R13" s="5">
        <f t="shared" si="2"/>
        <v>32.72230121094469</v>
      </c>
      <c r="S13" s="5">
        <f t="shared" si="2"/>
        <v>30.904395588114433</v>
      </c>
      <c r="T13" s="5">
        <f t="shared" si="2"/>
        <v>29.27784845189788</v>
      </c>
      <c r="U13" s="5">
        <f t="shared" si="2"/>
        <v>27.81395602930299</v>
      </c>
      <c r="V13" s="5">
        <f t="shared" si="2"/>
        <v>26.489481932669513</v>
      </c>
      <c r="W13" s="5">
        <f t="shared" si="2"/>
        <v>25.285414572093625</v>
      </c>
      <c r="X13" s="5">
        <f t="shared" si="2"/>
        <v>24.186048721133034</v>
      </c>
      <c r="Y13" s="5">
        <f t="shared" si="2"/>
        <v>23.178296691085823</v>
      </c>
      <c r="Z13" s="5">
        <f t="shared" si="3"/>
        <v>22.25116482344239</v>
      </c>
      <c r="AA13" s="5">
        <f t="shared" si="3"/>
        <v>21.39535079177153</v>
      </c>
      <c r="AB13" s="5">
        <f t="shared" si="3"/>
        <v>20.60293039207629</v>
      </c>
      <c r="AC13" s="5">
        <f t="shared" si="3"/>
        <v>19.867111449502136</v>
      </c>
      <c r="AD13" s="5">
        <f t="shared" si="3"/>
        <v>19.182038640898615</v>
      </c>
      <c r="AE13" s="5">
        <f t="shared" si="3"/>
        <v>18.54263735286866</v>
      </c>
    </row>
    <row r="14" spans="1:31" ht="12.75">
      <c r="A14" s="9"/>
      <c r="B14" s="20">
        <v>65</v>
      </c>
      <c r="C14" s="44">
        <f t="shared" si="4"/>
        <v>447.9251700680272</v>
      </c>
      <c r="D14" s="33">
        <f t="shared" si="5"/>
        <v>0.12747548783981963</v>
      </c>
      <c r="E14" s="25">
        <f t="shared" si="0"/>
        <v>482.4947214737173</v>
      </c>
      <c r="F14" s="5">
        <f aca="true" t="shared" si="6" ref="F14:O23">$E14*1.2/F$3</f>
        <v>115.79873315369214</v>
      </c>
      <c r="G14" s="5">
        <f t="shared" si="6"/>
        <v>96.49894429474345</v>
      </c>
      <c r="H14" s="5">
        <f t="shared" si="6"/>
        <v>82.71338082406581</v>
      </c>
      <c r="I14" s="5">
        <f t="shared" si="6"/>
        <v>72.37420822105759</v>
      </c>
      <c r="J14" s="5">
        <f t="shared" si="6"/>
        <v>64.33262952982896</v>
      </c>
      <c r="K14" s="5">
        <f t="shared" si="6"/>
        <v>57.89936657684607</v>
      </c>
      <c r="L14" s="5">
        <f t="shared" si="6"/>
        <v>52.63578779713279</v>
      </c>
      <c r="M14" s="5">
        <f t="shared" si="6"/>
        <v>48.249472147371726</v>
      </c>
      <c r="N14" s="5">
        <f t="shared" si="6"/>
        <v>44.53797428988159</v>
      </c>
      <c r="O14" s="5">
        <f t="shared" si="6"/>
        <v>41.356690412032904</v>
      </c>
      <c r="P14" s="5">
        <f aca="true" t="shared" si="7" ref="P14:Y23">$E14*1.2/P$3</f>
        <v>38.59957771789738</v>
      </c>
      <c r="Q14" s="5">
        <f t="shared" si="7"/>
        <v>36.18710411052879</v>
      </c>
      <c r="R14" s="5">
        <f t="shared" si="7"/>
        <v>34.058450927556514</v>
      </c>
      <c r="S14" s="5">
        <f t="shared" si="7"/>
        <v>32.16631476491448</v>
      </c>
      <c r="T14" s="5">
        <f t="shared" si="7"/>
        <v>30.473350829918985</v>
      </c>
      <c r="U14" s="5">
        <f t="shared" si="7"/>
        <v>28.949683288423035</v>
      </c>
      <c r="V14" s="5">
        <f t="shared" si="7"/>
        <v>27.57112694135527</v>
      </c>
      <c r="W14" s="5">
        <f t="shared" si="7"/>
        <v>26.317893898566396</v>
      </c>
      <c r="X14" s="5">
        <f t="shared" si="7"/>
        <v>25.173637642106986</v>
      </c>
      <c r="Y14" s="5">
        <f t="shared" si="7"/>
        <v>24.124736073685863</v>
      </c>
      <c r="Z14" s="5">
        <f aca="true" t="shared" si="8" ref="Z14:AE23">$E14*1.2/Z$3</f>
        <v>23.15974663073843</v>
      </c>
      <c r="AA14" s="5">
        <f t="shared" si="8"/>
        <v>22.268987144940795</v>
      </c>
      <c r="AB14" s="5">
        <f t="shared" si="8"/>
        <v>21.444209843276322</v>
      </c>
      <c r="AC14" s="5">
        <f t="shared" si="8"/>
        <v>20.678345206016452</v>
      </c>
      <c r="AD14" s="5">
        <f t="shared" si="8"/>
        <v>19.965298819602094</v>
      </c>
      <c r="AE14" s="5">
        <f t="shared" si="8"/>
        <v>19.29978885894869</v>
      </c>
    </row>
    <row r="15" spans="1:31" ht="12.75">
      <c r="A15" s="9"/>
      <c r="B15" s="20">
        <v>70</v>
      </c>
      <c r="C15" s="44">
        <f t="shared" si="4"/>
        <v>482.38095238095235</v>
      </c>
      <c r="D15" s="33">
        <f t="shared" si="5"/>
        <v>0.13228756555322954</v>
      </c>
      <c r="E15" s="25">
        <f t="shared" si="0"/>
        <v>500.7084356189738</v>
      </c>
      <c r="F15" s="5">
        <f t="shared" si="6"/>
        <v>120.17002454855371</v>
      </c>
      <c r="G15" s="5">
        <f t="shared" si="6"/>
        <v>100.14168712379477</v>
      </c>
      <c r="H15" s="5">
        <f t="shared" si="6"/>
        <v>85.83573182039551</v>
      </c>
      <c r="I15" s="5">
        <f t="shared" si="6"/>
        <v>75.10626534284607</v>
      </c>
      <c r="J15" s="5">
        <f t="shared" si="6"/>
        <v>66.76112474919651</v>
      </c>
      <c r="K15" s="5">
        <f t="shared" si="6"/>
        <v>60.085012274276856</v>
      </c>
      <c r="L15" s="5">
        <f t="shared" si="6"/>
        <v>54.622738431160776</v>
      </c>
      <c r="M15" s="5">
        <f t="shared" si="6"/>
        <v>50.070843561897384</v>
      </c>
      <c r="N15" s="5">
        <f t="shared" si="6"/>
        <v>46.2192402109822</v>
      </c>
      <c r="O15" s="5">
        <f t="shared" si="6"/>
        <v>42.917865910197754</v>
      </c>
      <c r="P15" s="5">
        <f t="shared" si="7"/>
        <v>40.056674849517904</v>
      </c>
      <c r="Q15" s="5">
        <f t="shared" si="7"/>
        <v>37.553132671423036</v>
      </c>
      <c r="R15" s="5">
        <f t="shared" si="7"/>
        <v>35.34412486722168</v>
      </c>
      <c r="S15" s="5">
        <f t="shared" si="7"/>
        <v>33.380562374598256</v>
      </c>
      <c r="T15" s="5">
        <f t="shared" si="7"/>
        <v>31.62369067067203</v>
      </c>
      <c r="U15" s="5">
        <f t="shared" si="7"/>
        <v>30.042506137138428</v>
      </c>
      <c r="V15" s="5">
        <f t="shared" si="7"/>
        <v>28.611910606798503</v>
      </c>
      <c r="W15" s="5">
        <f t="shared" si="7"/>
        <v>27.311369215580388</v>
      </c>
      <c r="X15" s="5">
        <f t="shared" si="7"/>
        <v>26.123918380120372</v>
      </c>
      <c r="Y15" s="5">
        <f t="shared" si="7"/>
        <v>25.035421780948692</v>
      </c>
      <c r="Z15" s="5">
        <f t="shared" si="8"/>
        <v>24.03400490971074</v>
      </c>
      <c r="AA15" s="5">
        <f t="shared" si="8"/>
        <v>23.1096201054911</v>
      </c>
      <c r="AB15" s="5">
        <f t="shared" si="8"/>
        <v>22.25370824973217</v>
      </c>
      <c r="AC15" s="5">
        <f t="shared" si="8"/>
        <v>21.458932955098877</v>
      </c>
      <c r="AD15" s="5">
        <f t="shared" si="8"/>
        <v>20.71896974975064</v>
      </c>
      <c r="AE15" s="5">
        <f t="shared" si="8"/>
        <v>20.028337424758952</v>
      </c>
    </row>
    <row r="16" spans="1:31" ht="12.75">
      <c r="A16" s="9"/>
      <c r="B16" s="20">
        <v>75</v>
      </c>
      <c r="C16" s="44">
        <f t="shared" si="4"/>
        <v>516.8367346938775</v>
      </c>
      <c r="D16" s="33">
        <f t="shared" si="5"/>
        <v>0.13693063937629155</v>
      </c>
      <c r="E16" s="25">
        <f t="shared" si="0"/>
        <v>518.2824700392636</v>
      </c>
      <c r="F16" s="5">
        <f t="shared" si="6"/>
        <v>124.38779280942325</v>
      </c>
      <c r="G16" s="5">
        <f t="shared" si="6"/>
        <v>103.6564940078527</v>
      </c>
      <c r="H16" s="5">
        <f t="shared" si="6"/>
        <v>88.84842343530231</v>
      </c>
      <c r="I16" s="5">
        <f t="shared" si="6"/>
        <v>77.74237050588953</v>
      </c>
      <c r="J16" s="5">
        <f t="shared" si="6"/>
        <v>69.10432933856846</v>
      </c>
      <c r="K16" s="5">
        <f t="shared" si="6"/>
        <v>62.19389640471162</v>
      </c>
      <c r="L16" s="5">
        <f t="shared" si="6"/>
        <v>56.53990582246511</v>
      </c>
      <c r="M16" s="5">
        <f t="shared" si="6"/>
        <v>51.82824700392635</v>
      </c>
      <c r="N16" s="5">
        <f t="shared" si="6"/>
        <v>47.84145877285509</v>
      </c>
      <c r="O16" s="5">
        <f t="shared" si="6"/>
        <v>44.424211717651154</v>
      </c>
      <c r="P16" s="5">
        <f t="shared" si="7"/>
        <v>41.46259760314108</v>
      </c>
      <c r="Q16" s="5">
        <f t="shared" si="7"/>
        <v>38.87118525294476</v>
      </c>
      <c r="R16" s="5">
        <f t="shared" si="7"/>
        <v>36.584644943948014</v>
      </c>
      <c r="S16" s="5">
        <f t="shared" si="7"/>
        <v>34.55216466928423</v>
      </c>
      <c r="T16" s="5">
        <f t="shared" si="7"/>
        <v>32.73362968669033</v>
      </c>
      <c r="U16" s="5">
        <f t="shared" si="7"/>
        <v>31.09694820235581</v>
      </c>
      <c r="V16" s="5">
        <f t="shared" si="7"/>
        <v>29.616141145100773</v>
      </c>
      <c r="W16" s="5">
        <f t="shared" si="7"/>
        <v>28.269952911232554</v>
      </c>
      <c r="X16" s="5">
        <f t="shared" si="7"/>
        <v>27.04082452378766</v>
      </c>
      <c r="Y16" s="5">
        <f t="shared" si="7"/>
        <v>25.914123501963175</v>
      </c>
      <c r="Z16" s="5">
        <f t="shared" si="8"/>
        <v>24.877558561884648</v>
      </c>
      <c r="AA16" s="5">
        <f t="shared" si="8"/>
        <v>23.920729386427546</v>
      </c>
      <c r="AB16" s="5">
        <f t="shared" si="8"/>
        <v>23.03477644618949</v>
      </c>
      <c r="AC16" s="5">
        <f t="shared" si="8"/>
        <v>22.212105858825577</v>
      </c>
      <c r="AD16" s="5">
        <f t="shared" si="8"/>
        <v>21.44617117403849</v>
      </c>
      <c r="AE16" s="5">
        <f t="shared" si="8"/>
        <v>20.73129880157054</v>
      </c>
    </row>
    <row r="17" spans="1:31" ht="12.75">
      <c r="A17" s="9"/>
      <c r="B17" s="20">
        <v>80</v>
      </c>
      <c r="C17" s="44">
        <f t="shared" si="4"/>
        <v>551.2925170068027</v>
      </c>
      <c r="D17" s="33">
        <f t="shared" si="5"/>
        <v>0.14142135623730953</v>
      </c>
      <c r="E17" s="25">
        <f t="shared" si="0"/>
        <v>535.2798333582166</v>
      </c>
      <c r="F17" s="5">
        <f t="shared" si="6"/>
        <v>128.46716000597198</v>
      </c>
      <c r="G17" s="5">
        <f t="shared" si="6"/>
        <v>107.05596667164332</v>
      </c>
      <c r="H17" s="5">
        <f t="shared" si="6"/>
        <v>91.76225714712284</v>
      </c>
      <c r="I17" s="5">
        <f t="shared" si="6"/>
        <v>80.29197500373249</v>
      </c>
      <c r="J17" s="5">
        <f t="shared" si="6"/>
        <v>71.37064444776222</v>
      </c>
      <c r="K17" s="5">
        <f t="shared" si="6"/>
        <v>64.23358000298599</v>
      </c>
      <c r="L17" s="5">
        <f t="shared" si="6"/>
        <v>58.39416363907817</v>
      </c>
      <c r="M17" s="5">
        <f t="shared" si="6"/>
        <v>53.52798333582166</v>
      </c>
      <c r="N17" s="5">
        <f t="shared" si="6"/>
        <v>49.41044615614307</v>
      </c>
      <c r="O17" s="5">
        <f t="shared" si="6"/>
        <v>45.88112857356142</v>
      </c>
      <c r="P17" s="5">
        <f t="shared" si="7"/>
        <v>42.82238666865733</v>
      </c>
      <c r="Q17" s="5">
        <f t="shared" si="7"/>
        <v>40.145987501866244</v>
      </c>
      <c r="R17" s="5">
        <f t="shared" si="7"/>
        <v>37.784458825285874</v>
      </c>
      <c r="S17" s="5">
        <f t="shared" si="7"/>
        <v>35.68532222388111</v>
      </c>
      <c r="T17" s="5">
        <f t="shared" si="7"/>
        <v>33.80714736999263</v>
      </c>
      <c r="U17" s="5">
        <f t="shared" si="7"/>
        <v>32.116790001492994</v>
      </c>
      <c r="V17" s="5">
        <f t="shared" si="7"/>
        <v>30.58741904904095</v>
      </c>
      <c r="W17" s="5">
        <f t="shared" si="7"/>
        <v>29.197081819539086</v>
      </c>
      <c r="X17" s="5">
        <f t="shared" si="7"/>
        <v>27.927643479559126</v>
      </c>
      <c r="Y17" s="5">
        <f t="shared" si="7"/>
        <v>26.76399166791083</v>
      </c>
      <c r="Z17" s="5">
        <f t="shared" si="8"/>
        <v>25.693432001194395</v>
      </c>
      <c r="AA17" s="5">
        <f t="shared" si="8"/>
        <v>24.705223078071533</v>
      </c>
      <c r="AB17" s="5">
        <f t="shared" si="8"/>
        <v>23.790214815920738</v>
      </c>
      <c r="AC17" s="5">
        <f t="shared" si="8"/>
        <v>22.94056428678071</v>
      </c>
      <c r="AD17" s="5">
        <f t="shared" si="8"/>
        <v>22.149510345857237</v>
      </c>
      <c r="AE17" s="5">
        <f t="shared" si="8"/>
        <v>21.411193334328665</v>
      </c>
    </row>
    <row r="18" spans="1:31" ht="12.75">
      <c r="A18" s="9"/>
      <c r="B18" s="20">
        <v>85</v>
      </c>
      <c r="C18" s="44">
        <f t="shared" si="4"/>
        <v>585.748299319728</v>
      </c>
      <c r="D18" s="33">
        <f t="shared" si="5"/>
        <v>0.14577379737113252</v>
      </c>
      <c r="E18" s="25">
        <f t="shared" si="0"/>
        <v>551.7538230497366</v>
      </c>
      <c r="F18" s="5">
        <f t="shared" si="6"/>
        <v>132.4209175319368</v>
      </c>
      <c r="G18" s="5">
        <f t="shared" si="6"/>
        <v>110.35076460994732</v>
      </c>
      <c r="H18" s="5">
        <f t="shared" si="6"/>
        <v>94.58636966566914</v>
      </c>
      <c r="I18" s="5">
        <f t="shared" si="6"/>
        <v>82.7630734574605</v>
      </c>
      <c r="J18" s="5">
        <f t="shared" si="6"/>
        <v>73.56717640663155</v>
      </c>
      <c r="K18" s="5">
        <f t="shared" si="6"/>
        <v>66.2104587659684</v>
      </c>
      <c r="L18" s="5">
        <f t="shared" si="6"/>
        <v>60.19132615088036</v>
      </c>
      <c r="M18" s="5">
        <f t="shared" si="6"/>
        <v>55.17538230497366</v>
      </c>
      <c r="N18" s="5">
        <f t="shared" si="6"/>
        <v>50.931122127668</v>
      </c>
      <c r="O18" s="5">
        <f t="shared" si="6"/>
        <v>47.29318483283457</v>
      </c>
      <c r="P18" s="5">
        <f t="shared" si="7"/>
        <v>44.14030584397893</v>
      </c>
      <c r="Q18" s="5">
        <f t="shared" si="7"/>
        <v>41.38153672873025</v>
      </c>
      <c r="R18" s="5">
        <f t="shared" si="7"/>
        <v>38.94732868586376</v>
      </c>
      <c r="S18" s="5">
        <f t="shared" si="7"/>
        <v>36.78358820331577</v>
      </c>
      <c r="T18" s="5">
        <f t="shared" si="7"/>
        <v>34.84760987682547</v>
      </c>
      <c r="U18" s="5">
        <f t="shared" si="7"/>
        <v>33.1052293829842</v>
      </c>
      <c r="V18" s="5">
        <f t="shared" si="7"/>
        <v>31.52878988855638</v>
      </c>
      <c r="W18" s="5">
        <f t="shared" si="7"/>
        <v>30.09566307544018</v>
      </c>
      <c r="X18" s="5">
        <f t="shared" si="7"/>
        <v>28.78715598520365</v>
      </c>
      <c r="Y18" s="5">
        <f t="shared" si="7"/>
        <v>27.58769115248683</v>
      </c>
      <c r="Z18" s="5">
        <f t="shared" si="8"/>
        <v>26.484183506387357</v>
      </c>
      <c r="AA18" s="5">
        <f t="shared" si="8"/>
        <v>25.465561063834</v>
      </c>
      <c r="AB18" s="5">
        <f t="shared" si="8"/>
        <v>24.52239213554385</v>
      </c>
      <c r="AC18" s="5">
        <f t="shared" si="8"/>
        <v>23.646592416417285</v>
      </c>
      <c r="AD18" s="5">
        <f t="shared" si="8"/>
        <v>22.831192677920136</v>
      </c>
      <c r="AE18" s="5">
        <f t="shared" si="8"/>
        <v>22.070152921989465</v>
      </c>
    </row>
    <row r="19" spans="1:31" ht="12.75">
      <c r="A19" s="9"/>
      <c r="B19" s="20">
        <v>90</v>
      </c>
      <c r="C19" s="44">
        <f t="shared" si="4"/>
        <v>620.2040816326531</v>
      </c>
      <c r="D19" s="33">
        <f t="shared" si="5"/>
        <v>0.15000000000000002</v>
      </c>
      <c r="E19" s="25">
        <f t="shared" si="0"/>
        <v>567.7500000000001</v>
      </c>
      <c r="F19" s="5">
        <f t="shared" si="6"/>
        <v>136.26000000000002</v>
      </c>
      <c r="G19" s="5">
        <f t="shared" si="6"/>
        <v>113.55000000000001</v>
      </c>
      <c r="H19" s="5">
        <f t="shared" si="6"/>
        <v>97.32857142857144</v>
      </c>
      <c r="I19" s="5">
        <f t="shared" si="6"/>
        <v>85.16250000000001</v>
      </c>
      <c r="J19" s="5">
        <f t="shared" si="6"/>
        <v>75.7</v>
      </c>
      <c r="K19" s="5">
        <f t="shared" si="6"/>
        <v>68.13000000000001</v>
      </c>
      <c r="L19" s="5">
        <f t="shared" si="6"/>
        <v>61.936363636363645</v>
      </c>
      <c r="M19" s="5">
        <f t="shared" si="6"/>
        <v>56.775000000000006</v>
      </c>
      <c r="N19" s="5">
        <f t="shared" si="6"/>
        <v>52.407692307692315</v>
      </c>
      <c r="O19" s="5">
        <f t="shared" si="6"/>
        <v>48.66428571428572</v>
      </c>
      <c r="P19" s="5">
        <f t="shared" si="7"/>
        <v>45.42</v>
      </c>
      <c r="Q19" s="5">
        <f t="shared" si="7"/>
        <v>42.581250000000004</v>
      </c>
      <c r="R19" s="5">
        <f t="shared" si="7"/>
        <v>40.076470588235296</v>
      </c>
      <c r="S19" s="5">
        <f t="shared" si="7"/>
        <v>37.85</v>
      </c>
      <c r="T19" s="5">
        <f t="shared" si="7"/>
        <v>35.857894736842105</v>
      </c>
      <c r="U19" s="5">
        <f t="shared" si="7"/>
        <v>34.065000000000005</v>
      </c>
      <c r="V19" s="5">
        <f t="shared" si="7"/>
        <v>32.44285714285714</v>
      </c>
      <c r="W19" s="5">
        <f t="shared" si="7"/>
        <v>30.968181818181822</v>
      </c>
      <c r="X19" s="5">
        <f t="shared" si="7"/>
        <v>29.621739130434786</v>
      </c>
      <c r="Y19" s="5">
        <f t="shared" si="7"/>
        <v>28.387500000000003</v>
      </c>
      <c r="Z19" s="5">
        <f t="shared" si="8"/>
        <v>27.252000000000002</v>
      </c>
      <c r="AA19" s="5">
        <f t="shared" si="8"/>
        <v>26.203846153846158</v>
      </c>
      <c r="AB19" s="5">
        <f t="shared" si="8"/>
        <v>25.233333333333334</v>
      </c>
      <c r="AC19" s="5">
        <f t="shared" si="8"/>
        <v>24.33214285714286</v>
      </c>
      <c r="AD19" s="5">
        <f t="shared" si="8"/>
        <v>23.493103448275864</v>
      </c>
      <c r="AE19" s="5">
        <f t="shared" si="8"/>
        <v>22.71</v>
      </c>
    </row>
    <row r="20" spans="1:31" ht="12.75">
      <c r="A20" s="9"/>
      <c r="B20" s="20">
        <v>95</v>
      </c>
      <c r="C20" s="44">
        <f t="shared" si="4"/>
        <v>654.6598639455783</v>
      </c>
      <c r="D20" s="33">
        <f t="shared" si="5"/>
        <v>0.1541103500742244</v>
      </c>
      <c r="E20" s="25">
        <f t="shared" si="0"/>
        <v>583.3076750309394</v>
      </c>
      <c r="F20" s="5">
        <f t="shared" si="6"/>
        <v>139.99384200742546</v>
      </c>
      <c r="G20" s="5">
        <f t="shared" si="6"/>
        <v>116.66153500618788</v>
      </c>
      <c r="H20" s="5">
        <f t="shared" si="6"/>
        <v>99.99560143387532</v>
      </c>
      <c r="I20" s="5">
        <f t="shared" si="6"/>
        <v>87.4961512546409</v>
      </c>
      <c r="J20" s="5">
        <f t="shared" si="6"/>
        <v>77.77435667079192</v>
      </c>
      <c r="K20" s="5">
        <f t="shared" si="6"/>
        <v>69.99692100371273</v>
      </c>
      <c r="L20" s="5">
        <f t="shared" si="6"/>
        <v>63.63356454882975</v>
      </c>
      <c r="M20" s="5">
        <f t="shared" si="6"/>
        <v>58.33076750309394</v>
      </c>
      <c r="N20" s="5">
        <f t="shared" si="6"/>
        <v>53.84378538747133</v>
      </c>
      <c r="O20" s="5">
        <f t="shared" si="6"/>
        <v>49.99780071693766</v>
      </c>
      <c r="P20" s="5">
        <f t="shared" si="7"/>
        <v>46.66461400247515</v>
      </c>
      <c r="Q20" s="5">
        <f t="shared" si="7"/>
        <v>43.74807562732045</v>
      </c>
      <c r="R20" s="5">
        <f t="shared" si="7"/>
        <v>41.17465941394866</v>
      </c>
      <c r="S20" s="5">
        <f t="shared" si="7"/>
        <v>38.88717833539596</v>
      </c>
      <c r="T20" s="5">
        <f t="shared" si="7"/>
        <v>36.84048473879617</v>
      </c>
      <c r="U20" s="5">
        <f t="shared" si="7"/>
        <v>34.998460501856364</v>
      </c>
      <c r="V20" s="5">
        <f t="shared" si="7"/>
        <v>33.33186714462511</v>
      </c>
      <c r="W20" s="5">
        <f t="shared" si="7"/>
        <v>31.816782274414876</v>
      </c>
      <c r="X20" s="5">
        <f t="shared" si="7"/>
        <v>30.43344391465771</v>
      </c>
      <c r="Y20" s="5">
        <f t="shared" si="7"/>
        <v>29.16538375154697</v>
      </c>
      <c r="Z20" s="5">
        <f t="shared" si="8"/>
        <v>27.99876840148509</v>
      </c>
      <c r="AA20" s="5">
        <f t="shared" si="8"/>
        <v>26.921892693735664</v>
      </c>
      <c r="AB20" s="5">
        <f t="shared" si="8"/>
        <v>25.92478555693064</v>
      </c>
      <c r="AC20" s="5">
        <f t="shared" si="8"/>
        <v>24.99890035846883</v>
      </c>
      <c r="AD20" s="5">
        <f t="shared" si="8"/>
        <v>24.136869311625077</v>
      </c>
      <c r="AE20" s="5">
        <f t="shared" si="8"/>
        <v>23.332307001237574</v>
      </c>
    </row>
    <row r="21" spans="1:31" ht="12.75">
      <c r="A21" s="15"/>
      <c r="B21" s="22">
        <v>100</v>
      </c>
      <c r="C21" s="46">
        <f t="shared" si="4"/>
        <v>689.1156462585034</v>
      </c>
      <c r="D21" s="35">
        <f t="shared" si="5"/>
        <v>0.15811388300841897</v>
      </c>
      <c r="E21" s="27">
        <f t="shared" si="0"/>
        <v>598.4610471868658</v>
      </c>
      <c r="F21" s="16">
        <f t="shared" si="6"/>
        <v>143.63065132484778</v>
      </c>
      <c r="G21" s="16">
        <f t="shared" si="6"/>
        <v>119.69220943737315</v>
      </c>
      <c r="H21" s="16">
        <f t="shared" si="6"/>
        <v>102.59332237489127</v>
      </c>
      <c r="I21" s="16">
        <f t="shared" si="6"/>
        <v>89.76915707802986</v>
      </c>
      <c r="J21" s="16">
        <f t="shared" si="6"/>
        <v>79.7948062915821</v>
      </c>
      <c r="K21" s="16">
        <f t="shared" si="6"/>
        <v>71.81532566242389</v>
      </c>
      <c r="L21" s="16">
        <f t="shared" si="6"/>
        <v>65.28665969311263</v>
      </c>
      <c r="M21" s="16">
        <f t="shared" si="6"/>
        <v>59.846104718686576</v>
      </c>
      <c r="N21" s="16">
        <f t="shared" si="6"/>
        <v>55.24255820186453</v>
      </c>
      <c r="O21" s="16">
        <f t="shared" si="6"/>
        <v>51.296661187445636</v>
      </c>
      <c r="P21" s="16">
        <f t="shared" si="7"/>
        <v>47.87688377494926</v>
      </c>
      <c r="Q21" s="16">
        <f t="shared" si="7"/>
        <v>44.88457853901493</v>
      </c>
      <c r="R21" s="16">
        <f t="shared" si="7"/>
        <v>42.244309213190526</v>
      </c>
      <c r="S21" s="16">
        <f t="shared" si="7"/>
        <v>39.89740314579105</v>
      </c>
      <c r="T21" s="16">
        <f t="shared" si="7"/>
        <v>37.79753982232836</v>
      </c>
      <c r="U21" s="16">
        <f t="shared" si="7"/>
        <v>35.907662831211944</v>
      </c>
      <c r="V21" s="16">
        <f t="shared" si="7"/>
        <v>34.19777412496376</v>
      </c>
      <c r="W21" s="16">
        <f t="shared" si="7"/>
        <v>32.64332984655631</v>
      </c>
      <c r="X21" s="16">
        <f t="shared" si="7"/>
        <v>31.224054635836474</v>
      </c>
      <c r="Y21" s="16">
        <f t="shared" si="7"/>
        <v>29.923052359343288</v>
      </c>
      <c r="Z21" s="16">
        <f t="shared" si="8"/>
        <v>28.726130264969555</v>
      </c>
      <c r="AA21" s="16">
        <f t="shared" si="8"/>
        <v>27.621279100932266</v>
      </c>
      <c r="AB21" s="16">
        <f t="shared" si="8"/>
        <v>26.598268763860702</v>
      </c>
      <c r="AC21" s="16">
        <f t="shared" si="8"/>
        <v>25.648330593722818</v>
      </c>
      <c r="AD21" s="16">
        <f t="shared" si="8"/>
        <v>24.763905400835824</v>
      </c>
      <c r="AE21" s="16">
        <f t="shared" si="8"/>
        <v>23.93844188747463</v>
      </c>
    </row>
    <row r="22" spans="1:31" ht="12.75">
      <c r="A22" s="9">
        <v>80015</v>
      </c>
      <c r="B22" s="20">
        <v>15</v>
      </c>
      <c r="C22" s="44">
        <f>B22/14.7*101.3</f>
        <v>103.36734693877551</v>
      </c>
      <c r="D22" s="33">
        <f>(B22/40*D$27^2)^0.5</f>
        <v>0.09185586535436918</v>
      </c>
      <c r="E22" s="25">
        <f t="shared" si="0"/>
        <v>347.6744503662874</v>
      </c>
      <c r="F22" s="5">
        <f t="shared" si="6"/>
        <v>83.44186808790897</v>
      </c>
      <c r="G22" s="5">
        <f t="shared" si="6"/>
        <v>69.53489007325747</v>
      </c>
      <c r="H22" s="5">
        <f t="shared" si="6"/>
        <v>59.601334348506406</v>
      </c>
      <c r="I22" s="5">
        <f t="shared" si="6"/>
        <v>52.15116755494311</v>
      </c>
      <c r="J22" s="5">
        <f t="shared" si="6"/>
        <v>46.35659338217165</v>
      </c>
      <c r="K22" s="5">
        <f t="shared" si="6"/>
        <v>41.720934043954486</v>
      </c>
      <c r="L22" s="5">
        <f t="shared" si="6"/>
        <v>37.92812185814044</v>
      </c>
      <c r="M22" s="5">
        <f t="shared" si="6"/>
        <v>34.767445036628736</v>
      </c>
      <c r="N22" s="5">
        <f t="shared" si="6"/>
        <v>32.093026187657294</v>
      </c>
      <c r="O22" s="5">
        <f t="shared" si="6"/>
        <v>29.800667174253203</v>
      </c>
      <c r="P22" s="5">
        <f t="shared" si="7"/>
        <v>27.81395602930299</v>
      </c>
      <c r="Q22" s="5">
        <f t="shared" si="7"/>
        <v>26.075583777471554</v>
      </c>
      <c r="R22" s="5">
        <f t="shared" si="7"/>
        <v>24.54172590820852</v>
      </c>
      <c r="S22" s="5">
        <f t="shared" si="7"/>
        <v>23.178296691085826</v>
      </c>
      <c r="T22" s="5">
        <f t="shared" si="7"/>
        <v>21.958386338923415</v>
      </c>
      <c r="U22" s="5">
        <f t="shared" si="7"/>
        <v>20.860467021977243</v>
      </c>
      <c r="V22" s="5">
        <f t="shared" si="7"/>
        <v>19.867111449502136</v>
      </c>
      <c r="W22" s="5">
        <f t="shared" si="7"/>
        <v>18.96406092907022</v>
      </c>
      <c r="X22" s="5">
        <f t="shared" si="7"/>
        <v>18.139536540849775</v>
      </c>
      <c r="Y22" s="5">
        <f t="shared" si="7"/>
        <v>17.383722518314368</v>
      </c>
      <c r="Z22" s="5">
        <f t="shared" si="8"/>
        <v>16.688373617581796</v>
      </c>
      <c r="AA22" s="5">
        <f t="shared" si="8"/>
        <v>16.046513093828647</v>
      </c>
      <c r="AB22" s="5">
        <f t="shared" si="8"/>
        <v>15.452197794057216</v>
      </c>
      <c r="AC22" s="5">
        <f t="shared" si="8"/>
        <v>14.900333587126601</v>
      </c>
      <c r="AD22" s="5">
        <f t="shared" si="8"/>
        <v>14.38652898067396</v>
      </c>
      <c r="AE22" s="5">
        <f t="shared" si="8"/>
        <v>13.906978014651495</v>
      </c>
    </row>
    <row r="23" spans="1:31" ht="12.75">
      <c r="A23" s="9"/>
      <c r="B23" s="20">
        <v>20</v>
      </c>
      <c r="C23" s="44">
        <f>B23/14.7*101.3</f>
        <v>137.82312925170066</v>
      </c>
      <c r="D23" s="33">
        <f>(B23/40*D$27^2)^0.5</f>
        <v>0.10606601717798213</v>
      </c>
      <c r="E23" s="25">
        <f t="shared" si="0"/>
        <v>401.45987501866233</v>
      </c>
      <c r="F23" s="5">
        <f t="shared" si="6"/>
        <v>96.35037000447895</v>
      </c>
      <c r="G23" s="5">
        <f t="shared" si="6"/>
        <v>80.29197500373246</v>
      </c>
      <c r="H23" s="5">
        <f t="shared" si="6"/>
        <v>68.82169286034211</v>
      </c>
      <c r="I23" s="5">
        <f t="shared" si="6"/>
        <v>60.218981252799345</v>
      </c>
      <c r="J23" s="5">
        <f t="shared" si="6"/>
        <v>53.52798333582164</v>
      </c>
      <c r="K23" s="5">
        <f t="shared" si="6"/>
        <v>48.17518500223947</v>
      </c>
      <c r="L23" s="5">
        <f t="shared" si="6"/>
        <v>43.79562272930861</v>
      </c>
      <c r="M23" s="5">
        <f t="shared" si="6"/>
        <v>40.14598750186623</v>
      </c>
      <c r="N23" s="5">
        <f t="shared" si="6"/>
        <v>37.05783461710729</v>
      </c>
      <c r="O23" s="5">
        <f t="shared" si="6"/>
        <v>34.410846430171055</v>
      </c>
      <c r="P23" s="5">
        <f t="shared" si="7"/>
        <v>32.11679000149299</v>
      </c>
      <c r="Q23" s="5">
        <f t="shared" si="7"/>
        <v>30.109490626399673</v>
      </c>
      <c r="R23" s="5">
        <f t="shared" si="7"/>
        <v>28.338344118964397</v>
      </c>
      <c r="S23" s="5">
        <f t="shared" si="7"/>
        <v>26.76399166791082</v>
      </c>
      <c r="T23" s="5">
        <f t="shared" si="7"/>
        <v>25.35536052749446</v>
      </c>
      <c r="U23" s="5">
        <f t="shared" si="7"/>
        <v>24.087592501119737</v>
      </c>
      <c r="V23" s="5">
        <f t="shared" si="7"/>
        <v>22.940564286780702</v>
      </c>
      <c r="W23" s="5">
        <f t="shared" si="7"/>
        <v>21.897811364654306</v>
      </c>
      <c r="X23" s="5">
        <f t="shared" si="7"/>
        <v>20.94573260966934</v>
      </c>
      <c r="Y23" s="5">
        <f t="shared" si="7"/>
        <v>20.072993750933115</v>
      </c>
      <c r="Z23" s="5">
        <f t="shared" si="8"/>
        <v>19.27007400089579</v>
      </c>
      <c r="AA23" s="5">
        <f t="shared" si="8"/>
        <v>18.528917308553645</v>
      </c>
      <c r="AB23" s="5">
        <f t="shared" si="8"/>
        <v>17.842661111940547</v>
      </c>
      <c r="AC23" s="5">
        <f t="shared" si="8"/>
        <v>17.205423215085528</v>
      </c>
      <c r="AD23" s="5">
        <f t="shared" si="8"/>
        <v>16.612132759392924</v>
      </c>
      <c r="AE23" s="5">
        <f t="shared" si="8"/>
        <v>16.058395000746494</v>
      </c>
    </row>
    <row r="24" spans="1:31" ht="12.75">
      <c r="A24" s="9"/>
      <c r="B24" s="20">
        <v>25</v>
      </c>
      <c r="C24" s="44">
        <f aca="true" t="shared" si="9" ref="C24:C39">B24/14.7*101.3</f>
        <v>172.27891156462584</v>
      </c>
      <c r="D24" s="33">
        <f>(B24/40*D$27^2)^0.5</f>
        <v>0.11858541225631422</v>
      </c>
      <c r="E24" s="25">
        <f t="shared" si="0"/>
        <v>448.84578539014933</v>
      </c>
      <c r="F24" s="5">
        <f aca="true" t="shared" si="10" ref="F24:O33">$E24*1.2/F$3</f>
        <v>107.72298849363582</v>
      </c>
      <c r="G24" s="5">
        <f t="shared" si="10"/>
        <v>89.76915707802986</v>
      </c>
      <c r="H24" s="5">
        <f t="shared" si="10"/>
        <v>76.94499178116845</v>
      </c>
      <c r="I24" s="5">
        <f t="shared" si="10"/>
        <v>67.3268678085224</v>
      </c>
      <c r="J24" s="5">
        <f t="shared" si="10"/>
        <v>59.846104718686576</v>
      </c>
      <c r="K24" s="5">
        <f t="shared" si="10"/>
        <v>53.86149424681791</v>
      </c>
      <c r="L24" s="5">
        <f t="shared" si="10"/>
        <v>48.96499476983447</v>
      </c>
      <c r="M24" s="5">
        <f t="shared" si="10"/>
        <v>44.88457853901493</v>
      </c>
      <c r="N24" s="5">
        <f t="shared" si="10"/>
        <v>41.4319186513984</v>
      </c>
      <c r="O24" s="5">
        <f t="shared" si="10"/>
        <v>38.47249589058423</v>
      </c>
      <c r="P24" s="5">
        <f aca="true" t="shared" si="11" ref="P24:Y33">$E24*1.2/P$3</f>
        <v>35.907662831211944</v>
      </c>
      <c r="Q24" s="5">
        <f t="shared" si="11"/>
        <v>33.6634339042612</v>
      </c>
      <c r="R24" s="5">
        <f t="shared" si="11"/>
        <v>31.683231909892893</v>
      </c>
      <c r="S24" s="5">
        <f t="shared" si="11"/>
        <v>29.923052359343288</v>
      </c>
      <c r="T24" s="5">
        <f t="shared" si="11"/>
        <v>28.34815486674627</v>
      </c>
      <c r="U24" s="5">
        <f t="shared" si="11"/>
        <v>26.930747123408956</v>
      </c>
      <c r="V24" s="5">
        <f t="shared" si="11"/>
        <v>25.648330593722818</v>
      </c>
      <c r="W24" s="5">
        <f t="shared" si="11"/>
        <v>24.482497384917234</v>
      </c>
      <c r="X24" s="5">
        <f t="shared" si="11"/>
        <v>23.418040976877354</v>
      </c>
      <c r="Y24" s="5">
        <f t="shared" si="11"/>
        <v>22.442289269507466</v>
      </c>
      <c r="Z24" s="5">
        <f aca="true" t="shared" si="12" ref="Z24:AE33">$E24*1.2/Z$3</f>
        <v>21.544597698727166</v>
      </c>
      <c r="AA24" s="5">
        <f t="shared" si="12"/>
        <v>20.7159593256992</v>
      </c>
      <c r="AB24" s="5">
        <f t="shared" si="12"/>
        <v>19.948701572895523</v>
      </c>
      <c r="AC24" s="5">
        <f t="shared" si="12"/>
        <v>19.236247945292114</v>
      </c>
      <c r="AD24" s="5">
        <f t="shared" si="12"/>
        <v>18.57292905062687</v>
      </c>
      <c r="AE24" s="5">
        <f t="shared" si="12"/>
        <v>17.953831415605972</v>
      </c>
    </row>
    <row r="25" spans="1:31" ht="12.75">
      <c r="A25" s="9"/>
      <c r="B25" s="20">
        <v>30</v>
      </c>
      <c r="C25" s="44">
        <f t="shared" si="9"/>
        <v>206.73469387755102</v>
      </c>
      <c r="D25" s="33">
        <f>(B25/40*D$27^2)^0.5</f>
        <v>0.1299038105676658</v>
      </c>
      <c r="E25" s="25">
        <f t="shared" si="0"/>
        <v>491.68592299861507</v>
      </c>
      <c r="F25" s="5">
        <f t="shared" si="10"/>
        <v>118.00462151966761</v>
      </c>
      <c r="G25" s="5">
        <f t="shared" si="10"/>
        <v>98.337184599723</v>
      </c>
      <c r="H25" s="5">
        <f t="shared" si="10"/>
        <v>84.28901537119114</v>
      </c>
      <c r="I25" s="5">
        <f t="shared" si="10"/>
        <v>73.75288844979225</v>
      </c>
      <c r="J25" s="5">
        <f t="shared" si="10"/>
        <v>65.558123066482</v>
      </c>
      <c r="K25" s="5">
        <f t="shared" si="10"/>
        <v>59.002310759833804</v>
      </c>
      <c r="L25" s="5">
        <f t="shared" si="10"/>
        <v>53.63846432712164</v>
      </c>
      <c r="M25" s="5">
        <f t="shared" si="10"/>
        <v>49.1685922998615</v>
      </c>
      <c r="N25" s="5">
        <f t="shared" si="10"/>
        <v>45.38639289217985</v>
      </c>
      <c r="O25" s="5">
        <f t="shared" si="10"/>
        <v>42.14450768559557</v>
      </c>
      <c r="P25" s="5">
        <f t="shared" si="11"/>
        <v>39.3348738398892</v>
      </c>
      <c r="Q25" s="5">
        <f t="shared" si="11"/>
        <v>36.876444224896126</v>
      </c>
      <c r="R25" s="5">
        <f t="shared" si="11"/>
        <v>34.70724162343165</v>
      </c>
      <c r="S25" s="5">
        <f t="shared" si="11"/>
        <v>32.779061533241</v>
      </c>
      <c r="T25" s="5">
        <f t="shared" si="11"/>
        <v>31.05384776833358</v>
      </c>
      <c r="U25" s="5">
        <f t="shared" si="11"/>
        <v>29.501155379916902</v>
      </c>
      <c r="V25" s="5">
        <f t="shared" si="11"/>
        <v>28.096338457063716</v>
      </c>
      <c r="W25" s="5">
        <f t="shared" si="11"/>
        <v>26.81923216356082</v>
      </c>
      <c r="X25" s="5">
        <f t="shared" si="11"/>
        <v>25.653178591232088</v>
      </c>
      <c r="Y25" s="5">
        <f t="shared" si="11"/>
        <v>24.58429614993075</v>
      </c>
      <c r="Z25" s="5">
        <f t="shared" si="12"/>
        <v>23.60092430393352</v>
      </c>
      <c r="AA25" s="5">
        <f t="shared" si="12"/>
        <v>22.693196446089924</v>
      </c>
      <c r="AB25" s="5">
        <f t="shared" si="12"/>
        <v>21.852707688827333</v>
      </c>
      <c r="AC25" s="5">
        <f t="shared" si="12"/>
        <v>21.072253842797785</v>
      </c>
      <c r="AD25" s="5">
        <f t="shared" si="12"/>
        <v>20.34562439994269</v>
      </c>
      <c r="AE25" s="5">
        <f t="shared" si="12"/>
        <v>19.6674369199446</v>
      </c>
    </row>
    <row r="26" spans="1:31" ht="12.75">
      <c r="A26" s="9"/>
      <c r="B26" s="20">
        <v>35</v>
      </c>
      <c r="C26" s="44">
        <f t="shared" si="9"/>
        <v>241.19047619047618</v>
      </c>
      <c r="D26" s="33">
        <f>(B26/40*D$27^2)^0.5</f>
        <v>0.1403121520040228</v>
      </c>
      <c r="E26" s="25">
        <f t="shared" si="0"/>
        <v>531.0814953352264</v>
      </c>
      <c r="F26" s="5">
        <f t="shared" si="10"/>
        <v>127.45955888045432</v>
      </c>
      <c r="G26" s="5">
        <f t="shared" si="10"/>
        <v>106.21629906704527</v>
      </c>
      <c r="H26" s="5">
        <f t="shared" si="10"/>
        <v>91.04254205746737</v>
      </c>
      <c r="I26" s="5">
        <f t="shared" si="10"/>
        <v>79.66222430028395</v>
      </c>
      <c r="J26" s="5">
        <f t="shared" si="10"/>
        <v>70.81086604469685</v>
      </c>
      <c r="K26" s="5">
        <f t="shared" si="10"/>
        <v>63.72977944022716</v>
      </c>
      <c r="L26" s="5">
        <f t="shared" si="10"/>
        <v>57.93616312747924</v>
      </c>
      <c r="M26" s="5">
        <f t="shared" si="10"/>
        <v>53.108149533522635</v>
      </c>
      <c r="N26" s="5">
        <f t="shared" si="10"/>
        <v>49.0229072617132</v>
      </c>
      <c r="O26" s="5">
        <f t="shared" si="10"/>
        <v>45.521271028733686</v>
      </c>
      <c r="P26" s="5">
        <f t="shared" si="11"/>
        <v>42.48651962681811</v>
      </c>
      <c r="Q26" s="5">
        <f t="shared" si="11"/>
        <v>39.831112150141976</v>
      </c>
      <c r="R26" s="5">
        <f t="shared" si="11"/>
        <v>37.4881055530748</v>
      </c>
      <c r="S26" s="5">
        <f t="shared" si="11"/>
        <v>35.405433022348426</v>
      </c>
      <c r="T26" s="5">
        <f t="shared" si="11"/>
        <v>33.541989179066924</v>
      </c>
      <c r="U26" s="5">
        <f t="shared" si="11"/>
        <v>31.86488972011358</v>
      </c>
      <c r="V26" s="5">
        <f t="shared" si="11"/>
        <v>30.347514019155792</v>
      </c>
      <c r="W26" s="5">
        <f t="shared" si="11"/>
        <v>28.96808156373962</v>
      </c>
      <c r="X26" s="5">
        <f t="shared" si="11"/>
        <v>27.708599756620504</v>
      </c>
      <c r="Y26" s="5">
        <f t="shared" si="11"/>
        <v>26.554074766761318</v>
      </c>
      <c r="Z26" s="5">
        <f t="shared" si="12"/>
        <v>25.491911776090866</v>
      </c>
      <c r="AA26" s="5">
        <f t="shared" si="12"/>
        <v>24.5114536308566</v>
      </c>
      <c r="AB26" s="5">
        <f t="shared" si="12"/>
        <v>23.60362201489895</v>
      </c>
      <c r="AC26" s="5">
        <f t="shared" si="12"/>
        <v>22.760635514366843</v>
      </c>
      <c r="AD26" s="5">
        <f t="shared" si="12"/>
        <v>21.975786013871435</v>
      </c>
      <c r="AE26" s="5">
        <f t="shared" si="12"/>
        <v>21.243259813409054</v>
      </c>
    </row>
    <row r="27" spans="1:31" ht="12.75">
      <c r="A27" s="9"/>
      <c r="B27" s="21">
        <f>40*D27^2/D$27^2</f>
        <v>40</v>
      </c>
      <c r="C27" s="45">
        <f t="shared" si="9"/>
        <v>275.6462585034013</v>
      </c>
      <c r="D27" s="34">
        <v>0.15</v>
      </c>
      <c r="E27" s="26">
        <f t="shared" si="0"/>
        <v>567.75</v>
      </c>
      <c r="F27" s="7">
        <f t="shared" si="10"/>
        <v>136.26</v>
      </c>
      <c r="G27" s="7">
        <f t="shared" si="10"/>
        <v>113.55</v>
      </c>
      <c r="H27" s="7">
        <f t="shared" si="10"/>
        <v>97.32857142857142</v>
      </c>
      <c r="I27" s="7">
        <f t="shared" si="10"/>
        <v>85.1625</v>
      </c>
      <c r="J27" s="7">
        <f t="shared" si="10"/>
        <v>75.69999999999999</v>
      </c>
      <c r="K27" s="7">
        <f t="shared" si="10"/>
        <v>68.13</v>
      </c>
      <c r="L27" s="7">
        <f t="shared" si="10"/>
        <v>61.93636363636363</v>
      </c>
      <c r="M27" s="7">
        <f t="shared" si="10"/>
        <v>56.775</v>
      </c>
      <c r="N27" s="7">
        <f t="shared" si="10"/>
        <v>52.4076923076923</v>
      </c>
      <c r="O27" s="7">
        <f t="shared" si="10"/>
        <v>48.66428571428571</v>
      </c>
      <c r="P27" s="7">
        <f t="shared" si="11"/>
        <v>45.419999999999995</v>
      </c>
      <c r="Q27" s="7">
        <f t="shared" si="11"/>
        <v>42.58125</v>
      </c>
      <c r="R27" s="7">
        <f t="shared" si="11"/>
        <v>40.07647058823529</v>
      </c>
      <c r="S27" s="7">
        <f t="shared" si="11"/>
        <v>37.849999999999994</v>
      </c>
      <c r="T27" s="7">
        <f t="shared" si="11"/>
        <v>35.857894736842105</v>
      </c>
      <c r="U27" s="7">
        <f t="shared" si="11"/>
        <v>34.065</v>
      </c>
      <c r="V27" s="7">
        <f t="shared" si="11"/>
        <v>32.44285714285714</v>
      </c>
      <c r="W27" s="7">
        <f t="shared" si="11"/>
        <v>30.968181818181815</v>
      </c>
      <c r="X27" s="7">
        <f t="shared" si="11"/>
        <v>29.62173913043478</v>
      </c>
      <c r="Y27" s="7">
        <f t="shared" si="11"/>
        <v>28.3875</v>
      </c>
      <c r="Z27" s="7">
        <f t="shared" si="12"/>
        <v>27.252</v>
      </c>
      <c r="AA27" s="7">
        <f t="shared" si="12"/>
        <v>26.20384615384615</v>
      </c>
      <c r="AB27" s="7">
        <f t="shared" si="12"/>
        <v>25.23333333333333</v>
      </c>
      <c r="AC27" s="7">
        <f t="shared" si="12"/>
        <v>24.332142857142856</v>
      </c>
      <c r="AD27" s="7">
        <f t="shared" si="12"/>
        <v>23.49310344827586</v>
      </c>
      <c r="AE27" s="7">
        <f t="shared" si="12"/>
        <v>22.709999999999997</v>
      </c>
    </row>
    <row r="28" spans="1:31" ht="12.75">
      <c r="A28" s="9"/>
      <c r="B28" s="20">
        <v>45</v>
      </c>
      <c r="C28" s="44">
        <f t="shared" si="9"/>
        <v>310.10204081632656</v>
      </c>
      <c r="D28" s="33">
        <f aca="true" t="shared" si="13" ref="D28:D39">(B28/40*D$27^2)^0.5</f>
        <v>0.15909902576697318</v>
      </c>
      <c r="E28" s="25">
        <f t="shared" si="0"/>
        <v>602.1898125279935</v>
      </c>
      <c r="F28" s="5">
        <f t="shared" si="10"/>
        <v>144.52555500671843</v>
      </c>
      <c r="G28" s="5">
        <f t="shared" si="10"/>
        <v>120.43796250559869</v>
      </c>
      <c r="H28" s="5">
        <f t="shared" si="10"/>
        <v>103.23253929051316</v>
      </c>
      <c r="I28" s="5">
        <f t="shared" si="10"/>
        <v>90.32847187919901</v>
      </c>
      <c r="J28" s="5">
        <f t="shared" si="10"/>
        <v>80.29197500373246</v>
      </c>
      <c r="K28" s="5">
        <f t="shared" si="10"/>
        <v>72.26277750335922</v>
      </c>
      <c r="L28" s="5">
        <f t="shared" si="10"/>
        <v>65.69343409396292</v>
      </c>
      <c r="M28" s="5">
        <f t="shared" si="10"/>
        <v>60.218981252799345</v>
      </c>
      <c r="N28" s="5">
        <f t="shared" si="10"/>
        <v>55.586751925660934</v>
      </c>
      <c r="O28" s="5">
        <f t="shared" si="10"/>
        <v>51.61626964525658</v>
      </c>
      <c r="P28" s="5">
        <f t="shared" si="11"/>
        <v>48.17518500223947</v>
      </c>
      <c r="Q28" s="5">
        <f t="shared" si="11"/>
        <v>45.16423593959951</v>
      </c>
      <c r="R28" s="5">
        <f t="shared" si="11"/>
        <v>42.50751617844659</v>
      </c>
      <c r="S28" s="5">
        <f t="shared" si="11"/>
        <v>40.14598750186623</v>
      </c>
      <c r="T28" s="5">
        <f t="shared" si="11"/>
        <v>38.03304079124169</v>
      </c>
      <c r="U28" s="5">
        <f t="shared" si="11"/>
        <v>36.13138875167961</v>
      </c>
      <c r="V28" s="5">
        <f t="shared" si="11"/>
        <v>34.410846430171055</v>
      </c>
      <c r="W28" s="5">
        <f t="shared" si="11"/>
        <v>32.84671704698146</v>
      </c>
      <c r="X28" s="5">
        <f t="shared" si="11"/>
        <v>31.418598914504006</v>
      </c>
      <c r="Y28" s="5">
        <f t="shared" si="11"/>
        <v>30.109490626399673</v>
      </c>
      <c r="Z28" s="5">
        <f t="shared" si="12"/>
        <v>28.905111001343684</v>
      </c>
      <c r="AA28" s="5">
        <f t="shared" si="12"/>
        <v>27.793375962830467</v>
      </c>
      <c r="AB28" s="5">
        <f t="shared" si="12"/>
        <v>26.76399166791082</v>
      </c>
      <c r="AC28" s="5">
        <f t="shared" si="12"/>
        <v>25.80813482262829</v>
      </c>
      <c r="AD28" s="5">
        <f t="shared" si="12"/>
        <v>24.918199139089385</v>
      </c>
      <c r="AE28" s="5">
        <f t="shared" si="12"/>
        <v>24.087592501119737</v>
      </c>
    </row>
    <row r="29" spans="1:31" ht="12.75">
      <c r="A29" s="9"/>
      <c r="B29" s="20">
        <v>50</v>
      </c>
      <c r="C29" s="44">
        <f t="shared" si="9"/>
        <v>344.5578231292517</v>
      </c>
      <c r="D29" s="33">
        <f t="shared" si="13"/>
        <v>0.16770509831248423</v>
      </c>
      <c r="E29" s="25">
        <f t="shared" si="0"/>
        <v>634.7637971127529</v>
      </c>
      <c r="F29" s="5">
        <f t="shared" si="10"/>
        <v>152.34331130706067</v>
      </c>
      <c r="G29" s="5">
        <f t="shared" si="10"/>
        <v>126.95275942255057</v>
      </c>
      <c r="H29" s="5">
        <f t="shared" si="10"/>
        <v>108.81665093361478</v>
      </c>
      <c r="I29" s="5">
        <f t="shared" si="10"/>
        <v>95.21456956691293</v>
      </c>
      <c r="J29" s="5">
        <f t="shared" si="10"/>
        <v>84.63517294836704</v>
      </c>
      <c r="K29" s="5">
        <f t="shared" si="10"/>
        <v>76.17165565353034</v>
      </c>
      <c r="L29" s="5">
        <f t="shared" si="10"/>
        <v>69.24695968502759</v>
      </c>
      <c r="M29" s="5">
        <f t="shared" si="10"/>
        <v>63.476379711275285</v>
      </c>
      <c r="N29" s="5">
        <f t="shared" si="10"/>
        <v>58.59358127194642</v>
      </c>
      <c r="O29" s="5">
        <f t="shared" si="10"/>
        <v>54.40832546680739</v>
      </c>
      <c r="P29" s="5">
        <f t="shared" si="11"/>
        <v>50.78110376902023</v>
      </c>
      <c r="Q29" s="5">
        <f t="shared" si="11"/>
        <v>47.607284783456464</v>
      </c>
      <c r="R29" s="5">
        <f t="shared" si="11"/>
        <v>44.80685626678255</v>
      </c>
      <c r="S29" s="5">
        <f t="shared" si="11"/>
        <v>42.31758647418352</v>
      </c>
      <c r="T29" s="5">
        <f t="shared" si="11"/>
        <v>40.09034508080544</v>
      </c>
      <c r="U29" s="5">
        <f t="shared" si="11"/>
        <v>38.08582782676517</v>
      </c>
      <c r="V29" s="5">
        <f t="shared" si="11"/>
        <v>36.272216977871594</v>
      </c>
      <c r="W29" s="5">
        <f t="shared" si="11"/>
        <v>34.623479842513795</v>
      </c>
      <c r="X29" s="5">
        <f t="shared" si="11"/>
        <v>33.118111153708846</v>
      </c>
      <c r="Y29" s="5">
        <f t="shared" si="11"/>
        <v>31.738189855637643</v>
      </c>
      <c r="Z29" s="5">
        <f t="shared" si="12"/>
        <v>30.46866226141214</v>
      </c>
      <c r="AA29" s="5">
        <f t="shared" si="12"/>
        <v>29.29679063597321</v>
      </c>
      <c r="AB29" s="5">
        <f t="shared" si="12"/>
        <v>28.21172431612235</v>
      </c>
      <c r="AC29" s="5">
        <f t="shared" si="12"/>
        <v>27.204162733403695</v>
      </c>
      <c r="AD29" s="5">
        <f t="shared" si="12"/>
        <v>26.266088156389774</v>
      </c>
      <c r="AE29" s="5">
        <f t="shared" si="12"/>
        <v>25.390551884510113</v>
      </c>
    </row>
    <row r="30" spans="1:31" ht="12.75">
      <c r="A30" s="9"/>
      <c r="B30" s="20">
        <v>55</v>
      </c>
      <c r="C30" s="44">
        <f t="shared" si="9"/>
        <v>379.01360544217687</v>
      </c>
      <c r="D30" s="33">
        <f t="shared" si="13"/>
        <v>0.17589059099337861</v>
      </c>
      <c r="E30" s="25">
        <f t="shared" si="0"/>
        <v>665.745886909938</v>
      </c>
      <c r="F30" s="5">
        <f t="shared" si="10"/>
        <v>159.7790128583851</v>
      </c>
      <c r="G30" s="5">
        <f t="shared" si="10"/>
        <v>133.14917738198758</v>
      </c>
      <c r="H30" s="5">
        <f t="shared" si="10"/>
        <v>114.12786632741793</v>
      </c>
      <c r="I30" s="5">
        <f t="shared" si="10"/>
        <v>99.8618830364907</v>
      </c>
      <c r="J30" s="5">
        <f t="shared" si="10"/>
        <v>88.7661182546584</v>
      </c>
      <c r="K30" s="5">
        <f t="shared" si="10"/>
        <v>79.88950642919255</v>
      </c>
      <c r="L30" s="5">
        <f t="shared" si="10"/>
        <v>72.62682402653869</v>
      </c>
      <c r="M30" s="5">
        <f t="shared" si="10"/>
        <v>66.57458869099379</v>
      </c>
      <c r="N30" s="5">
        <f t="shared" si="10"/>
        <v>61.453466483994276</v>
      </c>
      <c r="O30" s="5">
        <f t="shared" si="10"/>
        <v>57.06393316370897</v>
      </c>
      <c r="P30" s="5">
        <f t="shared" si="11"/>
        <v>53.25967095279504</v>
      </c>
      <c r="Q30" s="5">
        <f t="shared" si="11"/>
        <v>49.93094151824535</v>
      </c>
      <c r="R30" s="5">
        <f t="shared" si="11"/>
        <v>46.99382731128974</v>
      </c>
      <c r="S30" s="5">
        <f t="shared" si="11"/>
        <v>44.3830591273292</v>
      </c>
      <c r="T30" s="5">
        <f t="shared" si="11"/>
        <v>42.04710864694345</v>
      </c>
      <c r="U30" s="5">
        <f t="shared" si="11"/>
        <v>39.944753214596275</v>
      </c>
      <c r="V30" s="5">
        <f t="shared" si="11"/>
        <v>38.042622109139316</v>
      </c>
      <c r="W30" s="5">
        <f t="shared" si="11"/>
        <v>36.31341201326934</v>
      </c>
      <c r="X30" s="5">
        <f t="shared" si="11"/>
        <v>34.734568012692414</v>
      </c>
      <c r="Y30" s="5">
        <f t="shared" si="11"/>
        <v>33.287294345496896</v>
      </c>
      <c r="Z30" s="5">
        <f t="shared" si="12"/>
        <v>31.955802571677022</v>
      </c>
      <c r="AA30" s="5">
        <f t="shared" si="12"/>
        <v>30.726733241997138</v>
      </c>
      <c r="AB30" s="5">
        <f t="shared" si="12"/>
        <v>29.58870608488613</v>
      </c>
      <c r="AC30" s="5">
        <f t="shared" si="12"/>
        <v>28.531966581854483</v>
      </c>
      <c r="AD30" s="5">
        <f t="shared" si="12"/>
        <v>27.54810566523881</v>
      </c>
      <c r="AE30" s="5">
        <f t="shared" si="12"/>
        <v>26.62983547639752</v>
      </c>
    </row>
    <row r="31" spans="1:31" ht="12.75">
      <c r="A31" s="9"/>
      <c r="B31" s="20">
        <v>60</v>
      </c>
      <c r="C31" s="44">
        <f t="shared" si="9"/>
        <v>413.46938775510205</v>
      </c>
      <c r="D31" s="33">
        <f t="shared" si="13"/>
        <v>0.18371173070873836</v>
      </c>
      <c r="E31" s="25">
        <f t="shared" si="0"/>
        <v>695.3489007325747</v>
      </c>
      <c r="F31" s="5">
        <f t="shared" si="10"/>
        <v>166.88373617581794</v>
      </c>
      <c r="G31" s="5">
        <f t="shared" si="10"/>
        <v>139.06978014651494</v>
      </c>
      <c r="H31" s="5">
        <f t="shared" si="10"/>
        <v>119.20266869701281</v>
      </c>
      <c r="I31" s="5">
        <f t="shared" si="10"/>
        <v>104.30233510988622</v>
      </c>
      <c r="J31" s="5">
        <f t="shared" si="10"/>
        <v>92.7131867643433</v>
      </c>
      <c r="K31" s="5">
        <f t="shared" si="10"/>
        <v>83.44186808790897</v>
      </c>
      <c r="L31" s="5">
        <f t="shared" si="10"/>
        <v>75.85624371628089</v>
      </c>
      <c r="M31" s="5">
        <f t="shared" si="10"/>
        <v>69.53489007325747</v>
      </c>
      <c r="N31" s="5">
        <f t="shared" si="10"/>
        <v>64.18605237531459</v>
      </c>
      <c r="O31" s="5">
        <f t="shared" si="10"/>
        <v>59.601334348506406</v>
      </c>
      <c r="P31" s="5">
        <f t="shared" si="11"/>
        <v>55.62791205860598</v>
      </c>
      <c r="Q31" s="5">
        <f t="shared" si="11"/>
        <v>52.15116755494311</v>
      </c>
      <c r="R31" s="5">
        <f t="shared" si="11"/>
        <v>49.08345181641704</v>
      </c>
      <c r="S31" s="5">
        <f t="shared" si="11"/>
        <v>46.35659338217165</v>
      </c>
      <c r="T31" s="5">
        <f t="shared" si="11"/>
        <v>43.91677267784683</v>
      </c>
      <c r="U31" s="5">
        <f t="shared" si="11"/>
        <v>41.720934043954486</v>
      </c>
      <c r="V31" s="5">
        <f t="shared" si="11"/>
        <v>39.73422289900427</v>
      </c>
      <c r="W31" s="5">
        <f t="shared" si="11"/>
        <v>37.92812185814044</v>
      </c>
      <c r="X31" s="5">
        <f t="shared" si="11"/>
        <v>36.27907308169955</v>
      </c>
      <c r="Y31" s="5">
        <f t="shared" si="11"/>
        <v>34.767445036628736</v>
      </c>
      <c r="Z31" s="5">
        <f t="shared" si="12"/>
        <v>33.37674723516359</v>
      </c>
      <c r="AA31" s="5">
        <f t="shared" si="12"/>
        <v>32.093026187657294</v>
      </c>
      <c r="AB31" s="5">
        <f t="shared" si="12"/>
        <v>30.904395588114433</v>
      </c>
      <c r="AC31" s="5">
        <f t="shared" si="12"/>
        <v>29.800667174253203</v>
      </c>
      <c r="AD31" s="5">
        <f t="shared" si="12"/>
        <v>28.77305796134792</v>
      </c>
      <c r="AE31" s="5">
        <f t="shared" si="12"/>
        <v>27.81395602930299</v>
      </c>
    </row>
    <row r="32" spans="1:31" ht="12.75">
      <c r="A32" s="9"/>
      <c r="B32" s="20">
        <v>65</v>
      </c>
      <c r="C32" s="44">
        <f t="shared" si="9"/>
        <v>447.9251700680272</v>
      </c>
      <c r="D32" s="33">
        <f t="shared" si="13"/>
        <v>0.19121323175972943</v>
      </c>
      <c r="E32" s="25">
        <f t="shared" si="0"/>
        <v>723.7420822105759</v>
      </c>
      <c r="F32" s="5">
        <f t="shared" si="10"/>
        <v>173.69809973053822</v>
      </c>
      <c r="G32" s="5">
        <f t="shared" si="10"/>
        <v>144.74841644211517</v>
      </c>
      <c r="H32" s="5">
        <f t="shared" si="10"/>
        <v>124.07007123609871</v>
      </c>
      <c r="I32" s="5">
        <f t="shared" si="10"/>
        <v>108.56131233158638</v>
      </c>
      <c r="J32" s="5">
        <f t="shared" si="10"/>
        <v>96.49894429474345</v>
      </c>
      <c r="K32" s="5">
        <f t="shared" si="10"/>
        <v>86.84904986526911</v>
      </c>
      <c r="L32" s="5">
        <f t="shared" si="10"/>
        <v>78.95368169569919</v>
      </c>
      <c r="M32" s="5">
        <f t="shared" si="10"/>
        <v>72.37420822105759</v>
      </c>
      <c r="N32" s="5">
        <f t="shared" si="10"/>
        <v>66.80696143482238</v>
      </c>
      <c r="O32" s="5">
        <f t="shared" si="10"/>
        <v>62.035035618049356</v>
      </c>
      <c r="P32" s="5">
        <f t="shared" si="11"/>
        <v>57.89936657684607</v>
      </c>
      <c r="Q32" s="5">
        <f t="shared" si="11"/>
        <v>54.28065616579319</v>
      </c>
      <c r="R32" s="5">
        <f t="shared" si="11"/>
        <v>51.08767639133477</v>
      </c>
      <c r="S32" s="5">
        <f t="shared" si="11"/>
        <v>48.249472147371726</v>
      </c>
      <c r="T32" s="5">
        <f t="shared" si="11"/>
        <v>45.71002624487848</v>
      </c>
      <c r="U32" s="5">
        <f t="shared" si="11"/>
        <v>43.424524932634554</v>
      </c>
      <c r="V32" s="5">
        <f t="shared" si="11"/>
        <v>41.356690412032904</v>
      </c>
      <c r="W32" s="5">
        <f t="shared" si="11"/>
        <v>39.476840847849594</v>
      </c>
      <c r="X32" s="5">
        <f t="shared" si="11"/>
        <v>37.76045646316048</v>
      </c>
      <c r="Y32" s="5">
        <f t="shared" si="11"/>
        <v>36.18710411052879</v>
      </c>
      <c r="Z32" s="5">
        <f t="shared" si="12"/>
        <v>34.73961994610764</v>
      </c>
      <c r="AA32" s="5">
        <f t="shared" si="12"/>
        <v>33.40348071741119</v>
      </c>
      <c r="AB32" s="5">
        <f t="shared" si="12"/>
        <v>32.16631476491448</v>
      </c>
      <c r="AC32" s="5">
        <f t="shared" si="12"/>
        <v>31.017517809024678</v>
      </c>
      <c r="AD32" s="5">
        <f t="shared" si="12"/>
        <v>29.94794822940314</v>
      </c>
      <c r="AE32" s="5">
        <f t="shared" si="12"/>
        <v>28.949683288423035</v>
      </c>
    </row>
    <row r="33" spans="1:31" ht="12.75">
      <c r="A33" s="9"/>
      <c r="B33" s="20">
        <v>70</v>
      </c>
      <c r="C33" s="44">
        <f t="shared" si="9"/>
        <v>482.38095238095235</v>
      </c>
      <c r="D33" s="33">
        <f t="shared" si="13"/>
        <v>0.1984313483298443</v>
      </c>
      <c r="E33" s="25">
        <f t="shared" si="0"/>
        <v>751.0626534284606</v>
      </c>
      <c r="F33" s="5">
        <f t="shared" si="10"/>
        <v>180.25503682283053</v>
      </c>
      <c r="G33" s="5">
        <f t="shared" si="10"/>
        <v>150.21253068569212</v>
      </c>
      <c r="H33" s="5">
        <f t="shared" si="10"/>
        <v>128.75359773059324</v>
      </c>
      <c r="I33" s="5">
        <f t="shared" si="10"/>
        <v>112.65939801426909</v>
      </c>
      <c r="J33" s="5">
        <f t="shared" si="10"/>
        <v>100.14168712379474</v>
      </c>
      <c r="K33" s="5">
        <f t="shared" si="10"/>
        <v>90.12751841141527</v>
      </c>
      <c r="L33" s="5">
        <f t="shared" si="10"/>
        <v>81.93410764674115</v>
      </c>
      <c r="M33" s="5">
        <f t="shared" si="10"/>
        <v>75.10626534284606</v>
      </c>
      <c r="N33" s="5">
        <f t="shared" si="10"/>
        <v>69.32886031647328</v>
      </c>
      <c r="O33" s="5">
        <f t="shared" si="10"/>
        <v>64.37679886529662</v>
      </c>
      <c r="P33" s="5">
        <f t="shared" si="11"/>
        <v>60.08501227427685</v>
      </c>
      <c r="Q33" s="5">
        <f t="shared" si="11"/>
        <v>56.32969900713454</v>
      </c>
      <c r="R33" s="5">
        <f t="shared" si="11"/>
        <v>53.01618730083251</v>
      </c>
      <c r="S33" s="5">
        <f t="shared" si="11"/>
        <v>50.07084356189737</v>
      </c>
      <c r="T33" s="5">
        <f t="shared" si="11"/>
        <v>47.435536006008036</v>
      </c>
      <c r="U33" s="5">
        <f t="shared" si="11"/>
        <v>45.06375920570763</v>
      </c>
      <c r="V33" s="5">
        <f t="shared" si="11"/>
        <v>42.91786591019775</v>
      </c>
      <c r="W33" s="5">
        <f t="shared" si="11"/>
        <v>40.96705382337058</v>
      </c>
      <c r="X33" s="5">
        <f t="shared" si="11"/>
        <v>39.18587757018055</v>
      </c>
      <c r="Y33" s="5">
        <f t="shared" si="11"/>
        <v>37.55313267142303</v>
      </c>
      <c r="Z33" s="5">
        <f t="shared" si="12"/>
        <v>36.05100736456611</v>
      </c>
      <c r="AA33" s="5">
        <f t="shared" si="12"/>
        <v>34.66443015823664</v>
      </c>
      <c r="AB33" s="5">
        <f t="shared" si="12"/>
        <v>33.38056237459825</v>
      </c>
      <c r="AC33" s="5">
        <f t="shared" si="12"/>
        <v>32.18839943264831</v>
      </c>
      <c r="AD33" s="5">
        <f t="shared" si="12"/>
        <v>31.078454624625955</v>
      </c>
      <c r="AE33" s="5">
        <f t="shared" si="12"/>
        <v>30.042506137138425</v>
      </c>
    </row>
    <row r="34" spans="1:31" ht="12.75">
      <c r="A34" s="9"/>
      <c r="B34" s="20">
        <v>75</v>
      </c>
      <c r="C34" s="44">
        <f t="shared" si="9"/>
        <v>516.8367346938775</v>
      </c>
      <c r="D34" s="33">
        <f t="shared" si="13"/>
        <v>0.20539595906443728</v>
      </c>
      <c r="E34" s="25">
        <f t="shared" si="0"/>
        <v>777.423705058895</v>
      </c>
      <c r="F34" s="5">
        <f aca="true" t="shared" si="14" ref="F34:O43">$E34*1.2/F$3</f>
        <v>186.5816892141348</v>
      </c>
      <c r="G34" s="5">
        <f t="shared" si="14"/>
        <v>155.484741011779</v>
      </c>
      <c r="H34" s="5">
        <f t="shared" si="14"/>
        <v>133.27263515295343</v>
      </c>
      <c r="I34" s="5">
        <f t="shared" si="14"/>
        <v>116.61355575883425</v>
      </c>
      <c r="J34" s="5">
        <f t="shared" si="14"/>
        <v>103.65649400785267</v>
      </c>
      <c r="K34" s="5">
        <f t="shared" si="14"/>
        <v>93.2908446070674</v>
      </c>
      <c r="L34" s="5">
        <f t="shared" si="14"/>
        <v>84.80985873369764</v>
      </c>
      <c r="M34" s="5">
        <f t="shared" si="14"/>
        <v>77.7423705058895</v>
      </c>
      <c r="N34" s="5">
        <f t="shared" si="14"/>
        <v>71.76218815928262</v>
      </c>
      <c r="O34" s="5">
        <f t="shared" si="14"/>
        <v>66.63631757647671</v>
      </c>
      <c r="P34" s="5">
        <f aca="true" t="shared" si="15" ref="P34:Y43">$E34*1.2/P$3</f>
        <v>62.1938964047116</v>
      </c>
      <c r="Q34" s="5">
        <f t="shared" si="15"/>
        <v>58.306777879417126</v>
      </c>
      <c r="R34" s="5">
        <f t="shared" si="15"/>
        <v>54.876967415922</v>
      </c>
      <c r="S34" s="5">
        <f t="shared" si="15"/>
        <v>51.828247003926336</v>
      </c>
      <c r="T34" s="5">
        <f t="shared" si="15"/>
        <v>49.100444530035475</v>
      </c>
      <c r="U34" s="5">
        <f t="shared" si="15"/>
        <v>46.6454223035337</v>
      </c>
      <c r="V34" s="5">
        <f t="shared" si="15"/>
        <v>44.42421171765115</v>
      </c>
      <c r="W34" s="5">
        <f t="shared" si="15"/>
        <v>42.40492936684882</v>
      </c>
      <c r="X34" s="5">
        <f t="shared" si="15"/>
        <v>40.56123678568148</v>
      </c>
      <c r="Y34" s="5">
        <f t="shared" si="15"/>
        <v>38.87118525294475</v>
      </c>
      <c r="Z34" s="5">
        <f aca="true" t="shared" si="16" ref="Z34:AE43">$E34*1.2/Z$3</f>
        <v>37.31633784282696</v>
      </c>
      <c r="AA34" s="5">
        <f t="shared" si="16"/>
        <v>35.88109407964131</v>
      </c>
      <c r="AB34" s="5">
        <f t="shared" si="16"/>
        <v>34.552164669284224</v>
      </c>
      <c r="AC34" s="5">
        <f t="shared" si="16"/>
        <v>33.31815878823836</v>
      </c>
      <c r="AD34" s="5">
        <f t="shared" si="16"/>
        <v>32.169256761057724</v>
      </c>
      <c r="AE34" s="5">
        <f t="shared" si="16"/>
        <v>31.0969482023558</v>
      </c>
    </row>
    <row r="35" spans="1:31" ht="12.75">
      <c r="A35" s="9"/>
      <c r="B35" s="20">
        <v>80</v>
      </c>
      <c r="C35" s="44">
        <f t="shared" si="9"/>
        <v>551.2925170068027</v>
      </c>
      <c r="D35" s="33">
        <f t="shared" si="13"/>
        <v>0.21213203435596426</v>
      </c>
      <c r="E35" s="25">
        <f t="shared" si="0"/>
        <v>802.9197500373247</v>
      </c>
      <c r="F35" s="5">
        <f t="shared" si="14"/>
        <v>192.7007400089579</v>
      </c>
      <c r="G35" s="5">
        <f t="shared" si="14"/>
        <v>160.58395000746492</v>
      </c>
      <c r="H35" s="5">
        <f t="shared" si="14"/>
        <v>137.64338572068422</v>
      </c>
      <c r="I35" s="5">
        <f t="shared" si="14"/>
        <v>120.43796250559869</v>
      </c>
      <c r="J35" s="5">
        <f t="shared" si="14"/>
        <v>107.05596667164328</v>
      </c>
      <c r="K35" s="5">
        <f t="shared" si="14"/>
        <v>96.35037000447895</v>
      </c>
      <c r="L35" s="5">
        <f t="shared" si="14"/>
        <v>87.59124545861722</v>
      </c>
      <c r="M35" s="5">
        <f t="shared" si="14"/>
        <v>80.29197500373246</v>
      </c>
      <c r="N35" s="5">
        <f t="shared" si="14"/>
        <v>74.11566923421458</v>
      </c>
      <c r="O35" s="5">
        <f t="shared" si="14"/>
        <v>68.82169286034211</v>
      </c>
      <c r="P35" s="5">
        <f t="shared" si="15"/>
        <v>64.23358000298597</v>
      </c>
      <c r="Q35" s="5">
        <f t="shared" si="15"/>
        <v>60.218981252799345</v>
      </c>
      <c r="R35" s="5">
        <f t="shared" si="15"/>
        <v>56.67668823792879</v>
      </c>
      <c r="S35" s="5">
        <f t="shared" si="15"/>
        <v>53.52798333582164</v>
      </c>
      <c r="T35" s="5">
        <f t="shared" si="15"/>
        <v>50.71072105498892</v>
      </c>
      <c r="U35" s="5">
        <f t="shared" si="15"/>
        <v>48.17518500223947</v>
      </c>
      <c r="V35" s="5">
        <f t="shared" si="15"/>
        <v>45.881128573561405</v>
      </c>
      <c r="W35" s="5">
        <f t="shared" si="15"/>
        <v>43.79562272930861</v>
      </c>
      <c r="X35" s="5">
        <f t="shared" si="15"/>
        <v>41.89146521933868</v>
      </c>
      <c r="Y35" s="5">
        <f t="shared" si="15"/>
        <v>40.14598750186623</v>
      </c>
      <c r="Z35" s="5">
        <f t="shared" si="16"/>
        <v>38.54014800179158</v>
      </c>
      <c r="AA35" s="5">
        <f t="shared" si="16"/>
        <v>37.05783461710729</v>
      </c>
      <c r="AB35" s="5">
        <f t="shared" si="16"/>
        <v>35.685322223881094</v>
      </c>
      <c r="AC35" s="5">
        <f t="shared" si="16"/>
        <v>34.410846430171055</v>
      </c>
      <c r="AD35" s="5">
        <f t="shared" si="16"/>
        <v>33.22426551878585</v>
      </c>
      <c r="AE35" s="5">
        <f t="shared" si="16"/>
        <v>32.11679000149299</v>
      </c>
    </row>
    <row r="36" spans="1:31" ht="12.75">
      <c r="A36" s="9"/>
      <c r="B36" s="20">
        <v>85</v>
      </c>
      <c r="C36" s="44">
        <f t="shared" si="9"/>
        <v>585.748299319728</v>
      </c>
      <c r="D36" s="33">
        <f t="shared" si="13"/>
        <v>0.21866069605669877</v>
      </c>
      <c r="E36" s="25">
        <f aca="true" t="shared" si="17" ref="E36:E67">D36*3785</f>
        <v>827.6307345746048</v>
      </c>
      <c r="F36" s="5">
        <f t="shared" si="14"/>
        <v>198.63137629790515</v>
      </c>
      <c r="G36" s="5">
        <f t="shared" si="14"/>
        <v>165.52614691492096</v>
      </c>
      <c r="H36" s="5">
        <f t="shared" si="14"/>
        <v>141.87955449850367</v>
      </c>
      <c r="I36" s="5">
        <f t="shared" si="14"/>
        <v>124.14461018619072</v>
      </c>
      <c r="J36" s="5">
        <f t="shared" si="14"/>
        <v>110.3507646099473</v>
      </c>
      <c r="K36" s="5">
        <f t="shared" si="14"/>
        <v>99.31568814895257</v>
      </c>
      <c r="L36" s="5">
        <f t="shared" si="14"/>
        <v>90.28698922632053</v>
      </c>
      <c r="M36" s="5">
        <f t="shared" si="14"/>
        <v>82.76307345746048</v>
      </c>
      <c r="N36" s="5">
        <f t="shared" si="14"/>
        <v>76.39668319150198</v>
      </c>
      <c r="O36" s="5">
        <f t="shared" si="14"/>
        <v>70.93977724925183</v>
      </c>
      <c r="P36" s="5">
        <f t="shared" si="15"/>
        <v>66.21045876596838</v>
      </c>
      <c r="Q36" s="5">
        <f t="shared" si="15"/>
        <v>62.07230509309536</v>
      </c>
      <c r="R36" s="5">
        <f t="shared" si="15"/>
        <v>58.420993028795635</v>
      </c>
      <c r="S36" s="5">
        <f t="shared" si="15"/>
        <v>55.17538230497365</v>
      </c>
      <c r="T36" s="5">
        <f t="shared" si="15"/>
        <v>52.271414815238195</v>
      </c>
      <c r="U36" s="5">
        <f t="shared" si="15"/>
        <v>49.65784407447629</v>
      </c>
      <c r="V36" s="5">
        <f t="shared" si="15"/>
        <v>47.29318483283456</v>
      </c>
      <c r="W36" s="5">
        <f t="shared" si="15"/>
        <v>45.143494613160264</v>
      </c>
      <c r="X36" s="5">
        <f t="shared" si="15"/>
        <v>43.18073397780547</v>
      </c>
      <c r="Y36" s="5">
        <f t="shared" si="15"/>
        <v>41.38153672873024</v>
      </c>
      <c r="Z36" s="5">
        <f t="shared" si="16"/>
        <v>39.72627525958103</v>
      </c>
      <c r="AA36" s="5">
        <f t="shared" si="16"/>
        <v>38.19834159575099</v>
      </c>
      <c r="AB36" s="5">
        <f t="shared" si="16"/>
        <v>36.783588203315766</v>
      </c>
      <c r="AC36" s="5">
        <f t="shared" si="16"/>
        <v>35.469888624625916</v>
      </c>
      <c r="AD36" s="5">
        <f t="shared" si="16"/>
        <v>34.2467890168802</v>
      </c>
      <c r="AE36" s="5">
        <f t="shared" si="16"/>
        <v>33.10522938298419</v>
      </c>
    </row>
    <row r="37" spans="1:31" ht="12.75">
      <c r="A37" s="9"/>
      <c r="B37" s="20">
        <v>90</v>
      </c>
      <c r="C37" s="44">
        <f t="shared" si="9"/>
        <v>620.2040816326531</v>
      </c>
      <c r="D37" s="33">
        <f t="shared" si="13"/>
        <v>0.225</v>
      </c>
      <c r="E37" s="25">
        <f t="shared" si="17"/>
        <v>851.625</v>
      </c>
      <c r="F37" s="5">
        <f t="shared" si="14"/>
        <v>204.39</v>
      </c>
      <c r="G37" s="5">
        <f t="shared" si="14"/>
        <v>170.325</v>
      </c>
      <c r="H37" s="5">
        <f t="shared" si="14"/>
        <v>145.99285714285713</v>
      </c>
      <c r="I37" s="5">
        <f t="shared" si="14"/>
        <v>127.74374999999999</v>
      </c>
      <c r="J37" s="5">
        <f t="shared" si="14"/>
        <v>113.55</v>
      </c>
      <c r="K37" s="5">
        <f t="shared" si="14"/>
        <v>102.195</v>
      </c>
      <c r="L37" s="5">
        <f t="shared" si="14"/>
        <v>92.90454545454544</v>
      </c>
      <c r="M37" s="5">
        <f t="shared" si="14"/>
        <v>85.1625</v>
      </c>
      <c r="N37" s="5">
        <f t="shared" si="14"/>
        <v>78.61153846153846</v>
      </c>
      <c r="O37" s="5">
        <f t="shared" si="14"/>
        <v>72.99642857142857</v>
      </c>
      <c r="P37" s="5">
        <f t="shared" si="15"/>
        <v>68.13</v>
      </c>
      <c r="Q37" s="5">
        <f t="shared" si="15"/>
        <v>63.871874999999996</v>
      </c>
      <c r="R37" s="5">
        <f t="shared" si="15"/>
        <v>60.114705882352936</v>
      </c>
      <c r="S37" s="5">
        <f t="shared" si="15"/>
        <v>56.775</v>
      </c>
      <c r="T37" s="5">
        <f t="shared" si="15"/>
        <v>53.786842105263155</v>
      </c>
      <c r="U37" s="5">
        <f t="shared" si="15"/>
        <v>51.0975</v>
      </c>
      <c r="V37" s="5">
        <f t="shared" si="15"/>
        <v>48.66428571428571</v>
      </c>
      <c r="W37" s="5">
        <f t="shared" si="15"/>
        <v>46.45227272727272</v>
      </c>
      <c r="X37" s="5">
        <f t="shared" si="15"/>
        <v>44.43260869565217</v>
      </c>
      <c r="Y37" s="5">
        <f t="shared" si="15"/>
        <v>42.58125</v>
      </c>
      <c r="Z37" s="5">
        <f t="shared" si="16"/>
        <v>40.878</v>
      </c>
      <c r="AA37" s="5">
        <f t="shared" si="16"/>
        <v>39.30576923076923</v>
      </c>
      <c r="AB37" s="5">
        <f t="shared" si="16"/>
        <v>37.849999999999994</v>
      </c>
      <c r="AC37" s="5">
        <f t="shared" si="16"/>
        <v>36.49821428571428</v>
      </c>
      <c r="AD37" s="5">
        <f t="shared" si="16"/>
        <v>35.23965517241379</v>
      </c>
      <c r="AE37" s="5">
        <f t="shared" si="16"/>
        <v>34.065</v>
      </c>
    </row>
    <row r="38" spans="1:31" ht="12.75">
      <c r="A38" s="9"/>
      <c r="B38" s="20">
        <v>95</v>
      </c>
      <c r="C38" s="44">
        <f t="shared" si="9"/>
        <v>654.6598639455783</v>
      </c>
      <c r="D38" s="33">
        <f t="shared" si="13"/>
        <v>0.23116552511133662</v>
      </c>
      <c r="E38" s="25">
        <f t="shared" si="17"/>
        <v>874.961512546409</v>
      </c>
      <c r="F38" s="5">
        <f t="shared" si="14"/>
        <v>209.99076301113814</v>
      </c>
      <c r="G38" s="5">
        <f t="shared" si="14"/>
        <v>174.99230250928179</v>
      </c>
      <c r="H38" s="5">
        <f t="shared" si="14"/>
        <v>149.99340215081295</v>
      </c>
      <c r="I38" s="5">
        <f t="shared" si="14"/>
        <v>131.24422688196134</v>
      </c>
      <c r="J38" s="5">
        <f t="shared" si="14"/>
        <v>116.66153500618786</v>
      </c>
      <c r="K38" s="5">
        <f t="shared" si="14"/>
        <v>104.99538150556907</v>
      </c>
      <c r="L38" s="5">
        <f t="shared" si="14"/>
        <v>95.45034682324462</v>
      </c>
      <c r="M38" s="5">
        <f t="shared" si="14"/>
        <v>87.49615125464089</v>
      </c>
      <c r="N38" s="5">
        <f t="shared" si="14"/>
        <v>80.76567808120697</v>
      </c>
      <c r="O38" s="5">
        <f t="shared" si="14"/>
        <v>74.99670107540648</v>
      </c>
      <c r="P38" s="5">
        <f t="shared" si="15"/>
        <v>69.99692100371271</v>
      </c>
      <c r="Q38" s="5">
        <f t="shared" si="15"/>
        <v>65.62211344098067</v>
      </c>
      <c r="R38" s="5">
        <f t="shared" si="15"/>
        <v>61.76198912092298</v>
      </c>
      <c r="S38" s="5">
        <f t="shared" si="15"/>
        <v>58.33076750309393</v>
      </c>
      <c r="T38" s="5">
        <f t="shared" si="15"/>
        <v>55.260727108194246</v>
      </c>
      <c r="U38" s="5">
        <f t="shared" si="15"/>
        <v>52.497690752784536</v>
      </c>
      <c r="V38" s="5">
        <f t="shared" si="15"/>
        <v>49.997800716937654</v>
      </c>
      <c r="W38" s="5">
        <f t="shared" si="15"/>
        <v>47.72517341162231</v>
      </c>
      <c r="X38" s="5">
        <f t="shared" si="15"/>
        <v>45.65016587198655</v>
      </c>
      <c r="Y38" s="5">
        <f t="shared" si="15"/>
        <v>43.748075627320446</v>
      </c>
      <c r="Z38" s="5">
        <f t="shared" si="16"/>
        <v>41.99815260222763</v>
      </c>
      <c r="AA38" s="5">
        <f t="shared" si="16"/>
        <v>40.382839040603486</v>
      </c>
      <c r="AB38" s="5">
        <f t="shared" si="16"/>
        <v>38.88717833539595</v>
      </c>
      <c r="AC38" s="5">
        <f t="shared" si="16"/>
        <v>37.49835053770324</v>
      </c>
      <c r="AD38" s="5">
        <f t="shared" si="16"/>
        <v>36.20530396743761</v>
      </c>
      <c r="AE38" s="5">
        <f t="shared" si="16"/>
        <v>34.99846050185636</v>
      </c>
    </row>
    <row r="39" spans="1:31" ht="12.75">
      <c r="A39" s="18"/>
      <c r="B39" s="22">
        <v>100</v>
      </c>
      <c r="C39" s="46">
        <f t="shared" si="9"/>
        <v>689.1156462585034</v>
      </c>
      <c r="D39" s="35">
        <f t="shared" si="13"/>
        <v>0.23717082451262844</v>
      </c>
      <c r="E39" s="27">
        <f t="shared" si="17"/>
        <v>897.6915707802987</v>
      </c>
      <c r="F39" s="16">
        <f t="shared" si="14"/>
        <v>215.44597698727165</v>
      </c>
      <c r="G39" s="16">
        <f t="shared" si="14"/>
        <v>179.53831415605973</v>
      </c>
      <c r="H39" s="16">
        <f t="shared" si="14"/>
        <v>153.8899835623369</v>
      </c>
      <c r="I39" s="16">
        <f t="shared" si="14"/>
        <v>134.6537356170448</v>
      </c>
      <c r="J39" s="16">
        <f t="shared" si="14"/>
        <v>119.69220943737315</v>
      </c>
      <c r="K39" s="16">
        <f t="shared" si="14"/>
        <v>107.72298849363582</v>
      </c>
      <c r="L39" s="16">
        <f t="shared" si="14"/>
        <v>97.92998953966894</v>
      </c>
      <c r="M39" s="16">
        <f t="shared" si="14"/>
        <v>89.76915707802986</v>
      </c>
      <c r="N39" s="16">
        <f t="shared" si="14"/>
        <v>82.8638373027968</v>
      </c>
      <c r="O39" s="16">
        <f t="shared" si="14"/>
        <v>76.94499178116845</v>
      </c>
      <c r="P39" s="16">
        <f t="shared" si="15"/>
        <v>71.81532566242389</v>
      </c>
      <c r="Q39" s="16">
        <f t="shared" si="15"/>
        <v>67.3268678085224</v>
      </c>
      <c r="R39" s="16">
        <f t="shared" si="15"/>
        <v>63.366463819785785</v>
      </c>
      <c r="S39" s="16">
        <f t="shared" si="15"/>
        <v>59.846104718686576</v>
      </c>
      <c r="T39" s="16">
        <f t="shared" si="15"/>
        <v>56.69630973349254</v>
      </c>
      <c r="U39" s="16">
        <f t="shared" si="15"/>
        <v>53.86149424681791</v>
      </c>
      <c r="V39" s="16">
        <f t="shared" si="15"/>
        <v>51.296661187445636</v>
      </c>
      <c r="W39" s="16">
        <f t="shared" si="15"/>
        <v>48.96499476983447</v>
      </c>
      <c r="X39" s="16">
        <f t="shared" si="15"/>
        <v>46.83608195375471</v>
      </c>
      <c r="Y39" s="16">
        <f t="shared" si="15"/>
        <v>44.88457853901493</v>
      </c>
      <c r="Z39" s="16">
        <f t="shared" si="16"/>
        <v>43.08919539745433</v>
      </c>
      <c r="AA39" s="16">
        <f t="shared" si="16"/>
        <v>41.4319186513984</v>
      </c>
      <c r="AB39" s="16">
        <f t="shared" si="16"/>
        <v>39.897403145791046</v>
      </c>
      <c r="AC39" s="16">
        <f t="shared" si="16"/>
        <v>38.47249589058423</v>
      </c>
      <c r="AD39" s="16">
        <f t="shared" si="16"/>
        <v>37.14585810125374</v>
      </c>
      <c r="AE39" s="16">
        <f t="shared" si="16"/>
        <v>35.907662831211944</v>
      </c>
    </row>
    <row r="40" spans="1:31" ht="12.75">
      <c r="A40" s="9">
        <v>8002</v>
      </c>
      <c r="B40" s="20">
        <v>15</v>
      </c>
      <c r="C40" s="44">
        <f>B40/14.7*101.3</f>
        <v>103.36734693877551</v>
      </c>
      <c r="D40" s="33">
        <f>(B40/40*D$45^2)^0.5</f>
        <v>0.12247448713915891</v>
      </c>
      <c r="E40" s="25">
        <f t="shared" si="17"/>
        <v>463.5659338217165</v>
      </c>
      <c r="F40" s="5">
        <f t="shared" si="14"/>
        <v>111.25582411721196</v>
      </c>
      <c r="G40" s="5">
        <f t="shared" si="14"/>
        <v>92.71318676434329</v>
      </c>
      <c r="H40" s="5">
        <f t="shared" si="14"/>
        <v>79.46844579800855</v>
      </c>
      <c r="I40" s="5">
        <f t="shared" si="14"/>
        <v>69.53489007325747</v>
      </c>
      <c r="J40" s="5">
        <f t="shared" si="14"/>
        <v>61.808791176228866</v>
      </c>
      <c r="K40" s="5">
        <f t="shared" si="14"/>
        <v>55.62791205860598</v>
      </c>
      <c r="L40" s="5">
        <f t="shared" si="14"/>
        <v>50.57082914418725</v>
      </c>
      <c r="M40" s="5">
        <f t="shared" si="14"/>
        <v>46.356593382171646</v>
      </c>
      <c r="N40" s="5">
        <f t="shared" si="14"/>
        <v>42.79070158354306</v>
      </c>
      <c r="O40" s="5">
        <f t="shared" si="14"/>
        <v>39.73422289900427</v>
      </c>
      <c r="P40" s="5">
        <f t="shared" si="15"/>
        <v>37.08527470573732</v>
      </c>
      <c r="Q40" s="5">
        <f t="shared" si="15"/>
        <v>34.767445036628736</v>
      </c>
      <c r="R40" s="5">
        <f t="shared" si="15"/>
        <v>32.72230121094469</v>
      </c>
      <c r="S40" s="5">
        <f t="shared" si="15"/>
        <v>30.904395588114433</v>
      </c>
      <c r="T40" s="5">
        <f t="shared" si="15"/>
        <v>29.27784845189788</v>
      </c>
      <c r="U40" s="5">
        <f t="shared" si="15"/>
        <v>27.81395602930299</v>
      </c>
      <c r="V40" s="5">
        <f t="shared" si="15"/>
        <v>26.489481932669513</v>
      </c>
      <c r="W40" s="5">
        <f t="shared" si="15"/>
        <v>25.285414572093625</v>
      </c>
      <c r="X40" s="5">
        <f t="shared" si="15"/>
        <v>24.186048721133034</v>
      </c>
      <c r="Y40" s="5">
        <f t="shared" si="15"/>
        <v>23.178296691085823</v>
      </c>
      <c r="Z40" s="5">
        <f t="shared" si="16"/>
        <v>22.25116482344239</v>
      </c>
      <c r="AA40" s="5">
        <f t="shared" si="16"/>
        <v>21.39535079177153</v>
      </c>
      <c r="AB40" s="5">
        <f t="shared" si="16"/>
        <v>20.60293039207629</v>
      </c>
      <c r="AC40" s="5">
        <f t="shared" si="16"/>
        <v>19.867111449502136</v>
      </c>
      <c r="AD40" s="5">
        <f t="shared" si="16"/>
        <v>19.182038640898615</v>
      </c>
      <c r="AE40" s="5">
        <f t="shared" si="16"/>
        <v>18.54263735286866</v>
      </c>
    </row>
    <row r="41" spans="1:31" ht="12.75">
      <c r="A41" s="9"/>
      <c r="B41" s="20">
        <v>20</v>
      </c>
      <c r="C41" s="44">
        <f>B41/14.7*101.3</f>
        <v>137.82312925170066</v>
      </c>
      <c r="D41" s="33">
        <f>(B41/40*D$45^2)^0.5</f>
        <v>0.14142135623730953</v>
      </c>
      <c r="E41" s="25">
        <f t="shared" si="17"/>
        <v>535.2798333582166</v>
      </c>
      <c r="F41" s="5">
        <f t="shared" si="14"/>
        <v>128.46716000597198</v>
      </c>
      <c r="G41" s="5">
        <f t="shared" si="14"/>
        <v>107.05596667164332</v>
      </c>
      <c r="H41" s="5">
        <f t="shared" si="14"/>
        <v>91.76225714712284</v>
      </c>
      <c r="I41" s="5">
        <f t="shared" si="14"/>
        <v>80.29197500373249</v>
      </c>
      <c r="J41" s="5">
        <f t="shared" si="14"/>
        <v>71.37064444776222</v>
      </c>
      <c r="K41" s="5">
        <f t="shared" si="14"/>
        <v>64.23358000298599</v>
      </c>
      <c r="L41" s="5">
        <f t="shared" si="14"/>
        <v>58.39416363907817</v>
      </c>
      <c r="M41" s="5">
        <f t="shared" si="14"/>
        <v>53.52798333582166</v>
      </c>
      <c r="N41" s="5">
        <f t="shared" si="14"/>
        <v>49.41044615614307</v>
      </c>
      <c r="O41" s="5">
        <f t="shared" si="14"/>
        <v>45.88112857356142</v>
      </c>
      <c r="P41" s="5">
        <f t="shared" si="15"/>
        <v>42.82238666865733</v>
      </c>
      <c r="Q41" s="5">
        <f t="shared" si="15"/>
        <v>40.145987501866244</v>
      </c>
      <c r="R41" s="5">
        <f t="shared" si="15"/>
        <v>37.784458825285874</v>
      </c>
      <c r="S41" s="5">
        <f t="shared" si="15"/>
        <v>35.68532222388111</v>
      </c>
      <c r="T41" s="5">
        <f t="shared" si="15"/>
        <v>33.80714736999263</v>
      </c>
      <c r="U41" s="5">
        <f t="shared" si="15"/>
        <v>32.116790001492994</v>
      </c>
      <c r="V41" s="5">
        <f t="shared" si="15"/>
        <v>30.58741904904095</v>
      </c>
      <c r="W41" s="5">
        <f t="shared" si="15"/>
        <v>29.197081819539086</v>
      </c>
      <c r="X41" s="5">
        <f t="shared" si="15"/>
        <v>27.927643479559126</v>
      </c>
      <c r="Y41" s="5">
        <f t="shared" si="15"/>
        <v>26.76399166791083</v>
      </c>
      <c r="Z41" s="5">
        <f t="shared" si="16"/>
        <v>25.693432001194395</v>
      </c>
      <c r="AA41" s="5">
        <f t="shared" si="16"/>
        <v>24.705223078071533</v>
      </c>
      <c r="AB41" s="5">
        <f t="shared" si="16"/>
        <v>23.790214815920738</v>
      </c>
      <c r="AC41" s="5">
        <f t="shared" si="16"/>
        <v>22.94056428678071</v>
      </c>
      <c r="AD41" s="5">
        <f t="shared" si="16"/>
        <v>22.149510345857237</v>
      </c>
      <c r="AE41" s="5">
        <f t="shared" si="16"/>
        <v>21.411193334328665</v>
      </c>
    </row>
    <row r="42" spans="1:31" ht="12.75">
      <c r="A42" s="9"/>
      <c r="B42" s="20">
        <v>25</v>
      </c>
      <c r="C42" s="44">
        <f aca="true" t="shared" si="18" ref="C42:C57">B42/14.7*101.3</f>
        <v>172.27891156462584</v>
      </c>
      <c r="D42" s="33">
        <f>(B42/40*D$45^2)^0.5</f>
        <v>0.15811388300841897</v>
      </c>
      <c r="E42" s="25">
        <f t="shared" si="17"/>
        <v>598.4610471868658</v>
      </c>
      <c r="F42" s="5">
        <f t="shared" si="14"/>
        <v>143.63065132484778</v>
      </c>
      <c r="G42" s="5">
        <f t="shared" si="14"/>
        <v>119.69220943737315</v>
      </c>
      <c r="H42" s="5">
        <f t="shared" si="14"/>
        <v>102.59332237489127</v>
      </c>
      <c r="I42" s="5">
        <f t="shared" si="14"/>
        <v>89.76915707802986</v>
      </c>
      <c r="J42" s="5">
        <f t="shared" si="14"/>
        <v>79.7948062915821</v>
      </c>
      <c r="K42" s="5">
        <f t="shared" si="14"/>
        <v>71.81532566242389</v>
      </c>
      <c r="L42" s="5">
        <f t="shared" si="14"/>
        <v>65.28665969311263</v>
      </c>
      <c r="M42" s="5">
        <f t="shared" si="14"/>
        <v>59.846104718686576</v>
      </c>
      <c r="N42" s="5">
        <f t="shared" si="14"/>
        <v>55.24255820186453</v>
      </c>
      <c r="O42" s="5">
        <f t="shared" si="14"/>
        <v>51.296661187445636</v>
      </c>
      <c r="P42" s="5">
        <f t="shared" si="15"/>
        <v>47.87688377494926</v>
      </c>
      <c r="Q42" s="5">
        <f t="shared" si="15"/>
        <v>44.88457853901493</v>
      </c>
      <c r="R42" s="5">
        <f t="shared" si="15"/>
        <v>42.244309213190526</v>
      </c>
      <c r="S42" s="5">
        <f t="shared" si="15"/>
        <v>39.89740314579105</v>
      </c>
      <c r="T42" s="5">
        <f t="shared" si="15"/>
        <v>37.79753982232836</v>
      </c>
      <c r="U42" s="5">
        <f t="shared" si="15"/>
        <v>35.907662831211944</v>
      </c>
      <c r="V42" s="5">
        <f t="shared" si="15"/>
        <v>34.19777412496376</v>
      </c>
      <c r="W42" s="5">
        <f t="shared" si="15"/>
        <v>32.64332984655631</v>
      </c>
      <c r="X42" s="5">
        <f t="shared" si="15"/>
        <v>31.224054635836474</v>
      </c>
      <c r="Y42" s="5">
        <f t="shared" si="15"/>
        <v>29.923052359343288</v>
      </c>
      <c r="Z42" s="5">
        <f t="shared" si="16"/>
        <v>28.726130264969555</v>
      </c>
      <c r="AA42" s="5">
        <f t="shared" si="16"/>
        <v>27.621279100932266</v>
      </c>
      <c r="AB42" s="5">
        <f t="shared" si="16"/>
        <v>26.598268763860702</v>
      </c>
      <c r="AC42" s="5">
        <f t="shared" si="16"/>
        <v>25.648330593722818</v>
      </c>
      <c r="AD42" s="5">
        <f t="shared" si="16"/>
        <v>24.763905400835824</v>
      </c>
      <c r="AE42" s="5">
        <f t="shared" si="16"/>
        <v>23.93844188747463</v>
      </c>
    </row>
    <row r="43" spans="1:31" ht="12.75">
      <c r="A43" s="9"/>
      <c r="B43" s="20">
        <v>30</v>
      </c>
      <c r="C43" s="44">
        <f t="shared" si="18"/>
        <v>206.73469387755102</v>
      </c>
      <c r="D43" s="33">
        <f>(B43/40*D$45^2)^0.5</f>
        <v>0.17320508075688776</v>
      </c>
      <c r="E43" s="25">
        <f t="shared" si="17"/>
        <v>655.5812306648202</v>
      </c>
      <c r="F43" s="5">
        <f t="shared" si="14"/>
        <v>157.33949535955682</v>
      </c>
      <c r="G43" s="5">
        <f t="shared" si="14"/>
        <v>131.11624613296402</v>
      </c>
      <c r="H43" s="5">
        <f t="shared" si="14"/>
        <v>112.38535382825488</v>
      </c>
      <c r="I43" s="5">
        <f t="shared" si="14"/>
        <v>98.33718459972302</v>
      </c>
      <c r="J43" s="5">
        <f t="shared" si="14"/>
        <v>87.41083075530935</v>
      </c>
      <c r="K43" s="5">
        <f t="shared" si="14"/>
        <v>78.66974767977841</v>
      </c>
      <c r="L43" s="5">
        <f t="shared" si="14"/>
        <v>71.51795243616219</v>
      </c>
      <c r="M43" s="5">
        <f t="shared" si="14"/>
        <v>65.55812306648201</v>
      </c>
      <c r="N43" s="5">
        <f t="shared" si="14"/>
        <v>60.51519052290647</v>
      </c>
      <c r="O43" s="5">
        <f t="shared" si="14"/>
        <v>56.19267691412744</v>
      </c>
      <c r="P43" s="5">
        <f t="shared" si="15"/>
        <v>52.44649845318561</v>
      </c>
      <c r="Q43" s="5">
        <f t="shared" si="15"/>
        <v>49.16859229986151</v>
      </c>
      <c r="R43" s="5">
        <f t="shared" si="15"/>
        <v>46.27632216457554</v>
      </c>
      <c r="S43" s="5">
        <f t="shared" si="15"/>
        <v>43.705415377654674</v>
      </c>
      <c r="T43" s="5">
        <f t="shared" si="15"/>
        <v>41.40513035777811</v>
      </c>
      <c r="U43" s="5">
        <f t="shared" si="15"/>
        <v>39.334873839889205</v>
      </c>
      <c r="V43" s="5">
        <f t="shared" si="15"/>
        <v>37.461784609418295</v>
      </c>
      <c r="W43" s="5">
        <f t="shared" si="15"/>
        <v>35.758976218081095</v>
      </c>
      <c r="X43" s="5">
        <f t="shared" si="15"/>
        <v>34.20423812164279</v>
      </c>
      <c r="Y43" s="5">
        <f t="shared" si="15"/>
        <v>32.779061533241006</v>
      </c>
      <c r="Z43" s="5">
        <f t="shared" si="16"/>
        <v>31.467899071911365</v>
      </c>
      <c r="AA43" s="5">
        <f t="shared" si="16"/>
        <v>30.257595261453236</v>
      </c>
      <c r="AB43" s="5">
        <f t="shared" si="16"/>
        <v>29.136943585103115</v>
      </c>
      <c r="AC43" s="5">
        <f t="shared" si="16"/>
        <v>28.09633845706372</v>
      </c>
      <c r="AD43" s="5">
        <f t="shared" si="16"/>
        <v>27.12749919992359</v>
      </c>
      <c r="AE43" s="5">
        <f t="shared" si="16"/>
        <v>26.223249226592806</v>
      </c>
    </row>
    <row r="44" spans="1:31" ht="12.75">
      <c r="A44" s="9"/>
      <c r="B44" s="20">
        <v>35</v>
      </c>
      <c r="C44" s="44">
        <f t="shared" si="18"/>
        <v>241.19047619047618</v>
      </c>
      <c r="D44" s="33">
        <f>(B44/40*D$45^2)^0.5</f>
        <v>0.18708286933869708</v>
      </c>
      <c r="E44" s="25">
        <f t="shared" si="17"/>
        <v>708.1086604469684</v>
      </c>
      <c r="F44" s="5">
        <f aca="true" t="shared" si="19" ref="F44:O53">$E44*1.2/F$3</f>
        <v>169.9460785072724</v>
      </c>
      <c r="G44" s="5">
        <f t="shared" si="19"/>
        <v>141.62173208939367</v>
      </c>
      <c r="H44" s="5">
        <f t="shared" si="19"/>
        <v>121.39005607662315</v>
      </c>
      <c r="I44" s="5">
        <f t="shared" si="19"/>
        <v>106.21629906704526</v>
      </c>
      <c r="J44" s="5">
        <f t="shared" si="19"/>
        <v>94.41448805959578</v>
      </c>
      <c r="K44" s="5">
        <f t="shared" si="19"/>
        <v>84.9730392536362</v>
      </c>
      <c r="L44" s="5">
        <f t="shared" si="19"/>
        <v>77.24821750330564</v>
      </c>
      <c r="M44" s="5">
        <f t="shared" si="19"/>
        <v>70.81086604469684</v>
      </c>
      <c r="N44" s="5">
        <f t="shared" si="19"/>
        <v>65.36387634895092</v>
      </c>
      <c r="O44" s="5">
        <f t="shared" si="19"/>
        <v>60.69502803831158</v>
      </c>
      <c r="P44" s="5">
        <f aca="true" t="shared" si="20" ref="P44:Y53">$E44*1.2/P$3</f>
        <v>56.64869283575747</v>
      </c>
      <c r="Q44" s="5">
        <f t="shared" si="20"/>
        <v>53.10814953352263</v>
      </c>
      <c r="R44" s="5">
        <f t="shared" si="20"/>
        <v>49.98414073743306</v>
      </c>
      <c r="S44" s="5">
        <f t="shared" si="20"/>
        <v>47.20724402979789</v>
      </c>
      <c r="T44" s="5">
        <f t="shared" si="20"/>
        <v>44.7226522387559</v>
      </c>
      <c r="U44" s="5">
        <f t="shared" si="20"/>
        <v>42.4865196268181</v>
      </c>
      <c r="V44" s="5">
        <f t="shared" si="20"/>
        <v>40.46335202554105</v>
      </c>
      <c r="W44" s="5">
        <f t="shared" si="20"/>
        <v>38.62410875165282</v>
      </c>
      <c r="X44" s="5">
        <f t="shared" si="20"/>
        <v>36.944799675494004</v>
      </c>
      <c r="Y44" s="5">
        <f t="shared" si="20"/>
        <v>35.40543302234842</v>
      </c>
      <c r="Z44" s="5">
        <f aca="true" t="shared" si="21" ref="Z44:AE53">$E44*1.2/Z$3</f>
        <v>33.989215701454484</v>
      </c>
      <c r="AA44" s="5">
        <f t="shared" si="21"/>
        <v>32.68193817447546</v>
      </c>
      <c r="AB44" s="5">
        <f t="shared" si="21"/>
        <v>31.47149601986526</v>
      </c>
      <c r="AC44" s="5">
        <f t="shared" si="21"/>
        <v>30.34751401915579</v>
      </c>
      <c r="AD44" s="5">
        <f t="shared" si="21"/>
        <v>29.301048018495244</v>
      </c>
      <c r="AE44" s="5">
        <f t="shared" si="21"/>
        <v>28.324346417878736</v>
      </c>
    </row>
    <row r="45" spans="1:31" ht="12.75">
      <c r="A45" s="9"/>
      <c r="B45" s="21">
        <f>40*D45^2/D$45^2</f>
        <v>40</v>
      </c>
      <c r="C45" s="45">
        <f t="shared" si="18"/>
        <v>275.6462585034013</v>
      </c>
      <c r="D45" s="34">
        <v>0.2</v>
      </c>
      <c r="E45" s="26">
        <f t="shared" si="17"/>
        <v>757</v>
      </c>
      <c r="F45" s="7">
        <f t="shared" si="19"/>
        <v>181.68</v>
      </c>
      <c r="G45" s="7">
        <f t="shared" si="19"/>
        <v>151.4</v>
      </c>
      <c r="H45" s="7">
        <f t="shared" si="19"/>
        <v>129.77142857142857</v>
      </c>
      <c r="I45" s="7">
        <f t="shared" si="19"/>
        <v>113.55</v>
      </c>
      <c r="J45" s="7">
        <f t="shared" si="19"/>
        <v>100.93333333333334</v>
      </c>
      <c r="K45" s="7">
        <f t="shared" si="19"/>
        <v>90.84</v>
      </c>
      <c r="L45" s="7">
        <f t="shared" si="19"/>
        <v>82.58181818181818</v>
      </c>
      <c r="M45" s="7">
        <f t="shared" si="19"/>
        <v>75.7</v>
      </c>
      <c r="N45" s="7">
        <f t="shared" si="19"/>
        <v>69.87692307692308</v>
      </c>
      <c r="O45" s="7">
        <f t="shared" si="19"/>
        <v>64.88571428571429</v>
      </c>
      <c r="P45" s="7">
        <f t="shared" si="20"/>
        <v>60.559999999999995</v>
      </c>
      <c r="Q45" s="7">
        <f t="shared" si="20"/>
        <v>56.775</v>
      </c>
      <c r="R45" s="7">
        <f t="shared" si="20"/>
        <v>53.43529411764706</v>
      </c>
      <c r="S45" s="7">
        <f t="shared" si="20"/>
        <v>50.46666666666667</v>
      </c>
      <c r="T45" s="7">
        <f t="shared" si="20"/>
        <v>47.810526315789474</v>
      </c>
      <c r="U45" s="7">
        <f t="shared" si="20"/>
        <v>45.42</v>
      </c>
      <c r="V45" s="7">
        <f t="shared" si="20"/>
        <v>43.25714285714285</v>
      </c>
      <c r="W45" s="7">
        <f t="shared" si="20"/>
        <v>41.29090909090909</v>
      </c>
      <c r="X45" s="7">
        <f t="shared" si="20"/>
        <v>39.495652173913044</v>
      </c>
      <c r="Y45" s="7">
        <f t="shared" si="20"/>
        <v>37.85</v>
      </c>
      <c r="Z45" s="7">
        <f t="shared" si="21"/>
        <v>36.336</v>
      </c>
      <c r="AA45" s="7">
        <f t="shared" si="21"/>
        <v>34.93846153846154</v>
      </c>
      <c r="AB45" s="7">
        <f t="shared" si="21"/>
        <v>33.644444444444446</v>
      </c>
      <c r="AC45" s="7">
        <f t="shared" si="21"/>
        <v>32.44285714285714</v>
      </c>
      <c r="AD45" s="7">
        <f t="shared" si="21"/>
        <v>31.324137931034482</v>
      </c>
      <c r="AE45" s="7">
        <f t="shared" si="21"/>
        <v>30.279999999999998</v>
      </c>
    </row>
    <row r="46" spans="1:31" ht="12.75">
      <c r="A46" s="9"/>
      <c r="B46" s="20">
        <v>45</v>
      </c>
      <c r="C46" s="44">
        <f t="shared" si="18"/>
        <v>310.10204081632656</v>
      </c>
      <c r="D46" s="33">
        <f aca="true" t="shared" si="22" ref="D46:D57">(B46/40*D$45^2)^0.5</f>
        <v>0.21213203435596428</v>
      </c>
      <c r="E46" s="25">
        <f t="shared" si="17"/>
        <v>802.9197500373248</v>
      </c>
      <c r="F46" s="5">
        <f t="shared" si="19"/>
        <v>192.70074000895792</v>
      </c>
      <c r="G46" s="5">
        <f t="shared" si="19"/>
        <v>160.58395000746495</v>
      </c>
      <c r="H46" s="5">
        <f t="shared" si="19"/>
        <v>137.64338572068422</v>
      </c>
      <c r="I46" s="5">
        <f t="shared" si="19"/>
        <v>120.4379625055987</v>
      </c>
      <c r="J46" s="5">
        <f t="shared" si="19"/>
        <v>107.05596667164329</v>
      </c>
      <c r="K46" s="5">
        <f t="shared" si="19"/>
        <v>96.35037000447896</v>
      </c>
      <c r="L46" s="5">
        <f t="shared" si="19"/>
        <v>87.59124545861724</v>
      </c>
      <c r="M46" s="5">
        <f t="shared" si="19"/>
        <v>80.29197500373247</v>
      </c>
      <c r="N46" s="5">
        <f t="shared" si="19"/>
        <v>74.1156692342146</v>
      </c>
      <c r="O46" s="5">
        <f t="shared" si="19"/>
        <v>68.82169286034211</v>
      </c>
      <c r="P46" s="5">
        <f t="shared" si="20"/>
        <v>64.23358000298597</v>
      </c>
      <c r="Q46" s="5">
        <f t="shared" si="20"/>
        <v>60.21898125279935</v>
      </c>
      <c r="R46" s="5">
        <f t="shared" si="20"/>
        <v>56.6766882379288</v>
      </c>
      <c r="S46" s="5">
        <f t="shared" si="20"/>
        <v>53.527983335821645</v>
      </c>
      <c r="T46" s="5">
        <f t="shared" si="20"/>
        <v>50.71072105498893</v>
      </c>
      <c r="U46" s="5">
        <f t="shared" si="20"/>
        <v>48.17518500223948</v>
      </c>
      <c r="V46" s="5">
        <f t="shared" si="20"/>
        <v>45.88112857356141</v>
      </c>
      <c r="W46" s="5">
        <f t="shared" si="20"/>
        <v>43.79562272930862</v>
      </c>
      <c r="X46" s="5">
        <f t="shared" si="20"/>
        <v>41.89146521933868</v>
      </c>
      <c r="Y46" s="5">
        <f t="shared" si="20"/>
        <v>40.14598750186624</v>
      </c>
      <c r="Z46" s="5">
        <f t="shared" si="21"/>
        <v>38.540148001791586</v>
      </c>
      <c r="AA46" s="5">
        <f t="shared" si="21"/>
        <v>37.0578346171073</v>
      </c>
      <c r="AB46" s="5">
        <f t="shared" si="21"/>
        <v>35.685322223881094</v>
      </c>
      <c r="AC46" s="5">
        <f t="shared" si="21"/>
        <v>34.410846430171055</v>
      </c>
      <c r="AD46" s="5">
        <f t="shared" si="21"/>
        <v>33.22426551878585</v>
      </c>
      <c r="AE46" s="5">
        <f t="shared" si="21"/>
        <v>32.11679000149299</v>
      </c>
    </row>
    <row r="47" spans="1:31" ht="12.75">
      <c r="A47" s="9"/>
      <c r="B47" s="20">
        <v>50</v>
      </c>
      <c r="C47" s="44">
        <f t="shared" si="18"/>
        <v>344.5578231292517</v>
      </c>
      <c r="D47" s="33">
        <f t="shared" si="22"/>
        <v>0.223606797749979</v>
      </c>
      <c r="E47" s="25">
        <f t="shared" si="17"/>
        <v>846.3517294836705</v>
      </c>
      <c r="F47" s="5">
        <f t="shared" si="19"/>
        <v>203.1244150760809</v>
      </c>
      <c r="G47" s="5">
        <f t="shared" si="19"/>
        <v>169.27034589673409</v>
      </c>
      <c r="H47" s="5">
        <f t="shared" si="19"/>
        <v>145.08886791148637</v>
      </c>
      <c r="I47" s="5">
        <f t="shared" si="19"/>
        <v>126.95275942255057</v>
      </c>
      <c r="J47" s="5">
        <f t="shared" si="19"/>
        <v>112.8468972644894</v>
      </c>
      <c r="K47" s="5">
        <f t="shared" si="19"/>
        <v>101.56220753804045</v>
      </c>
      <c r="L47" s="5">
        <f t="shared" si="19"/>
        <v>92.32927958003678</v>
      </c>
      <c r="M47" s="5">
        <f t="shared" si="19"/>
        <v>84.63517294836704</v>
      </c>
      <c r="N47" s="5">
        <f t="shared" si="19"/>
        <v>78.12477502926188</v>
      </c>
      <c r="O47" s="5">
        <f t="shared" si="19"/>
        <v>72.54443395574319</v>
      </c>
      <c r="P47" s="5">
        <f t="shared" si="20"/>
        <v>67.70813835869363</v>
      </c>
      <c r="Q47" s="5">
        <f t="shared" si="20"/>
        <v>63.476379711275285</v>
      </c>
      <c r="R47" s="5">
        <f t="shared" si="20"/>
        <v>59.74247502237674</v>
      </c>
      <c r="S47" s="5">
        <f t="shared" si="20"/>
        <v>56.4234486322447</v>
      </c>
      <c r="T47" s="5">
        <f t="shared" si="20"/>
        <v>53.45379344107393</v>
      </c>
      <c r="U47" s="5">
        <f t="shared" si="20"/>
        <v>50.78110376902023</v>
      </c>
      <c r="V47" s="5">
        <f t="shared" si="20"/>
        <v>48.362955970495456</v>
      </c>
      <c r="W47" s="5">
        <f t="shared" si="20"/>
        <v>46.16463979001839</v>
      </c>
      <c r="X47" s="5">
        <f t="shared" si="20"/>
        <v>44.15748153827846</v>
      </c>
      <c r="Y47" s="5">
        <f t="shared" si="20"/>
        <v>42.31758647418352</v>
      </c>
      <c r="Z47" s="5">
        <f t="shared" si="21"/>
        <v>40.624883015216184</v>
      </c>
      <c r="AA47" s="5">
        <f t="shared" si="21"/>
        <v>39.06238751463094</v>
      </c>
      <c r="AB47" s="5">
        <f t="shared" si="21"/>
        <v>37.615632421496464</v>
      </c>
      <c r="AC47" s="5">
        <f t="shared" si="21"/>
        <v>36.272216977871594</v>
      </c>
      <c r="AD47" s="5">
        <f t="shared" si="21"/>
        <v>35.02145087518637</v>
      </c>
      <c r="AE47" s="5">
        <f t="shared" si="21"/>
        <v>33.854069179346816</v>
      </c>
    </row>
    <row r="48" spans="1:31" ht="12.75">
      <c r="A48" s="9"/>
      <c r="B48" s="20">
        <v>55</v>
      </c>
      <c r="C48" s="44">
        <f t="shared" si="18"/>
        <v>379.01360544217687</v>
      </c>
      <c r="D48" s="33">
        <f t="shared" si="22"/>
        <v>0.2345207879911715</v>
      </c>
      <c r="E48" s="25">
        <f t="shared" si="17"/>
        <v>887.6611825465841</v>
      </c>
      <c r="F48" s="5">
        <f t="shared" si="19"/>
        <v>213.0386838111802</v>
      </c>
      <c r="G48" s="5">
        <f t="shared" si="19"/>
        <v>177.53223650931682</v>
      </c>
      <c r="H48" s="5">
        <f t="shared" si="19"/>
        <v>152.17048843655726</v>
      </c>
      <c r="I48" s="5">
        <f t="shared" si="19"/>
        <v>133.1491773819876</v>
      </c>
      <c r="J48" s="5">
        <f t="shared" si="19"/>
        <v>118.35482433954455</v>
      </c>
      <c r="K48" s="5">
        <f t="shared" si="19"/>
        <v>106.5193419055901</v>
      </c>
      <c r="L48" s="5">
        <f t="shared" si="19"/>
        <v>96.83576536871827</v>
      </c>
      <c r="M48" s="5">
        <f t="shared" si="19"/>
        <v>88.76611825465841</v>
      </c>
      <c r="N48" s="5">
        <f t="shared" si="19"/>
        <v>81.93795531199238</v>
      </c>
      <c r="O48" s="5">
        <f t="shared" si="19"/>
        <v>76.08524421827863</v>
      </c>
      <c r="P48" s="5">
        <f t="shared" si="20"/>
        <v>71.01289460372672</v>
      </c>
      <c r="Q48" s="5">
        <f t="shared" si="20"/>
        <v>66.5745886909938</v>
      </c>
      <c r="R48" s="5">
        <f t="shared" si="20"/>
        <v>62.658436415052996</v>
      </c>
      <c r="S48" s="5">
        <f t="shared" si="20"/>
        <v>59.177412169772275</v>
      </c>
      <c r="T48" s="5">
        <f t="shared" si="20"/>
        <v>56.06281152925794</v>
      </c>
      <c r="U48" s="5">
        <f t="shared" si="20"/>
        <v>53.25967095279505</v>
      </c>
      <c r="V48" s="5">
        <f t="shared" si="20"/>
        <v>50.72349614551909</v>
      </c>
      <c r="W48" s="5">
        <f t="shared" si="20"/>
        <v>48.417882684359135</v>
      </c>
      <c r="X48" s="5">
        <f t="shared" si="20"/>
        <v>46.31275735025656</v>
      </c>
      <c r="Y48" s="5">
        <f t="shared" si="20"/>
        <v>44.383059127329204</v>
      </c>
      <c r="Z48" s="5">
        <f t="shared" si="21"/>
        <v>42.60773676223604</v>
      </c>
      <c r="AA48" s="5">
        <f t="shared" si="21"/>
        <v>40.96897765599619</v>
      </c>
      <c r="AB48" s="5">
        <f t="shared" si="21"/>
        <v>39.451608113181514</v>
      </c>
      <c r="AC48" s="5">
        <f t="shared" si="21"/>
        <v>38.042622109139316</v>
      </c>
      <c r="AD48" s="5">
        <f t="shared" si="21"/>
        <v>36.73080755365176</v>
      </c>
      <c r="AE48" s="5">
        <f t="shared" si="21"/>
        <v>35.50644730186336</v>
      </c>
    </row>
    <row r="49" spans="1:31" ht="12.75">
      <c r="A49" s="9"/>
      <c r="B49" s="20">
        <v>60</v>
      </c>
      <c r="C49" s="44">
        <f t="shared" si="18"/>
        <v>413.46938775510205</v>
      </c>
      <c r="D49" s="33">
        <f t="shared" si="22"/>
        <v>0.24494897427831783</v>
      </c>
      <c r="E49" s="25">
        <f t="shared" si="17"/>
        <v>927.131867643433</v>
      </c>
      <c r="F49" s="5">
        <f t="shared" si="19"/>
        <v>222.51164823442392</v>
      </c>
      <c r="G49" s="5">
        <f t="shared" si="19"/>
        <v>185.42637352868658</v>
      </c>
      <c r="H49" s="5">
        <f t="shared" si="19"/>
        <v>158.9368915960171</v>
      </c>
      <c r="I49" s="5">
        <f t="shared" si="19"/>
        <v>139.06978014651494</v>
      </c>
      <c r="J49" s="5">
        <f t="shared" si="19"/>
        <v>123.61758235245773</v>
      </c>
      <c r="K49" s="5">
        <f t="shared" si="19"/>
        <v>111.25582411721196</v>
      </c>
      <c r="L49" s="5">
        <f t="shared" si="19"/>
        <v>101.1416582883745</v>
      </c>
      <c r="M49" s="5">
        <f t="shared" si="19"/>
        <v>92.71318676434329</v>
      </c>
      <c r="N49" s="5">
        <f t="shared" si="19"/>
        <v>85.58140316708612</v>
      </c>
      <c r="O49" s="5">
        <f t="shared" si="19"/>
        <v>79.46844579800855</v>
      </c>
      <c r="P49" s="5">
        <f t="shared" si="20"/>
        <v>74.17054941147464</v>
      </c>
      <c r="Q49" s="5">
        <f t="shared" si="20"/>
        <v>69.53489007325747</v>
      </c>
      <c r="R49" s="5">
        <f t="shared" si="20"/>
        <v>65.44460242188939</v>
      </c>
      <c r="S49" s="5">
        <f t="shared" si="20"/>
        <v>61.808791176228866</v>
      </c>
      <c r="T49" s="5">
        <f t="shared" si="20"/>
        <v>58.55569690379576</v>
      </c>
      <c r="U49" s="5">
        <f t="shared" si="20"/>
        <v>55.62791205860598</v>
      </c>
      <c r="V49" s="5">
        <f t="shared" si="20"/>
        <v>52.978963865339026</v>
      </c>
      <c r="W49" s="5">
        <f t="shared" si="20"/>
        <v>50.57082914418725</v>
      </c>
      <c r="X49" s="5">
        <f t="shared" si="20"/>
        <v>48.37209744226607</v>
      </c>
      <c r="Y49" s="5">
        <f t="shared" si="20"/>
        <v>46.356593382171646</v>
      </c>
      <c r="Z49" s="5">
        <f t="shared" si="21"/>
        <v>44.50232964688478</v>
      </c>
      <c r="AA49" s="5">
        <f t="shared" si="21"/>
        <v>42.79070158354306</v>
      </c>
      <c r="AB49" s="5">
        <f t="shared" si="21"/>
        <v>41.20586078415258</v>
      </c>
      <c r="AC49" s="5">
        <f t="shared" si="21"/>
        <v>39.73422289900427</v>
      </c>
      <c r="AD49" s="5">
        <f t="shared" si="21"/>
        <v>38.36407728179723</v>
      </c>
      <c r="AE49" s="5">
        <f t="shared" si="21"/>
        <v>37.08527470573732</v>
      </c>
    </row>
    <row r="50" spans="1:31" ht="12.75">
      <c r="A50" s="9"/>
      <c r="B50" s="20">
        <v>65</v>
      </c>
      <c r="C50" s="44">
        <f t="shared" si="18"/>
        <v>447.9251700680272</v>
      </c>
      <c r="D50" s="33">
        <f t="shared" si="22"/>
        <v>0.25495097567963926</v>
      </c>
      <c r="E50" s="25">
        <f t="shared" si="17"/>
        <v>964.9894429474346</v>
      </c>
      <c r="F50" s="5">
        <f t="shared" si="19"/>
        <v>231.59746630738428</v>
      </c>
      <c r="G50" s="5">
        <f t="shared" si="19"/>
        <v>192.9978885894869</v>
      </c>
      <c r="H50" s="5">
        <f t="shared" si="19"/>
        <v>165.42676164813162</v>
      </c>
      <c r="I50" s="5">
        <f t="shared" si="19"/>
        <v>144.74841644211517</v>
      </c>
      <c r="J50" s="5">
        <f t="shared" si="19"/>
        <v>128.66525905965793</v>
      </c>
      <c r="K50" s="5">
        <f t="shared" si="19"/>
        <v>115.79873315369214</v>
      </c>
      <c r="L50" s="5">
        <f t="shared" si="19"/>
        <v>105.27157559426558</v>
      </c>
      <c r="M50" s="5">
        <f t="shared" si="19"/>
        <v>96.49894429474345</v>
      </c>
      <c r="N50" s="5">
        <f t="shared" si="19"/>
        <v>89.07594857976318</v>
      </c>
      <c r="O50" s="5">
        <f t="shared" si="19"/>
        <v>82.71338082406581</v>
      </c>
      <c r="P50" s="5">
        <f t="shared" si="20"/>
        <v>77.19915543579476</v>
      </c>
      <c r="Q50" s="5">
        <f t="shared" si="20"/>
        <v>72.37420822105759</v>
      </c>
      <c r="R50" s="5">
        <f t="shared" si="20"/>
        <v>68.11690185511303</v>
      </c>
      <c r="S50" s="5">
        <f t="shared" si="20"/>
        <v>64.33262952982896</v>
      </c>
      <c r="T50" s="5">
        <f t="shared" si="20"/>
        <v>60.94670165983797</v>
      </c>
      <c r="U50" s="5">
        <f t="shared" si="20"/>
        <v>57.89936657684607</v>
      </c>
      <c r="V50" s="5">
        <f t="shared" si="20"/>
        <v>55.14225388271054</v>
      </c>
      <c r="W50" s="5">
        <f t="shared" si="20"/>
        <v>52.63578779713279</v>
      </c>
      <c r="X50" s="5">
        <f t="shared" si="20"/>
        <v>50.34727528421397</v>
      </c>
      <c r="Y50" s="5">
        <f t="shared" si="20"/>
        <v>48.249472147371726</v>
      </c>
      <c r="Z50" s="5">
        <f t="shared" si="21"/>
        <v>46.31949326147686</v>
      </c>
      <c r="AA50" s="5">
        <f t="shared" si="21"/>
        <v>44.53797428988159</v>
      </c>
      <c r="AB50" s="5">
        <f t="shared" si="21"/>
        <v>42.888419686552645</v>
      </c>
      <c r="AC50" s="5">
        <f t="shared" si="21"/>
        <v>41.356690412032904</v>
      </c>
      <c r="AD50" s="5">
        <f t="shared" si="21"/>
        <v>39.93059763920419</v>
      </c>
      <c r="AE50" s="5">
        <f t="shared" si="21"/>
        <v>38.59957771789738</v>
      </c>
    </row>
    <row r="51" spans="1:31" ht="12.75">
      <c r="A51" s="9"/>
      <c r="B51" s="20">
        <v>70</v>
      </c>
      <c r="C51" s="44">
        <f t="shared" si="18"/>
        <v>482.38095238095235</v>
      </c>
      <c r="D51" s="33">
        <f t="shared" si="22"/>
        <v>0.2645751311064591</v>
      </c>
      <c r="E51" s="25">
        <f t="shared" si="17"/>
        <v>1001.4168712379476</v>
      </c>
      <c r="F51" s="5">
        <f t="shared" si="19"/>
        <v>240.34004909710742</v>
      </c>
      <c r="G51" s="5">
        <f t="shared" si="19"/>
        <v>200.28337424758953</v>
      </c>
      <c r="H51" s="5">
        <f t="shared" si="19"/>
        <v>171.67146364079102</v>
      </c>
      <c r="I51" s="5">
        <f t="shared" si="19"/>
        <v>150.21253068569214</v>
      </c>
      <c r="J51" s="5">
        <f t="shared" si="19"/>
        <v>133.52224949839302</v>
      </c>
      <c r="K51" s="5">
        <f t="shared" si="19"/>
        <v>120.17002454855371</v>
      </c>
      <c r="L51" s="5">
        <f t="shared" si="19"/>
        <v>109.24547686232155</v>
      </c>
      <c r="M51" s="5">
        <f t="shared" si="19"/>
        <v>100.14168712379477</v>
      </c>
      <c r="N51" s="5">
        <f t="shared" si="19"/>
        <v>92.4384804219644</v>
      </c>
      <c r="O51" s="5">
        <f t="shared" si="19"/>
        <v>85.83573182039551</v>
      </c>
      <c r="P51" s="5">
        <f t="shared" si="20"/>
        <v>80.11334969903581</v>
      </c>
      <c r="Q51" s="5">
        <f t="shared" si="20"/>
        <v>75.10626534284607</v>
      </c>
      <c r="R51" s="5">
        <f t="shared" si="20"/>
        <v>70.68824973444336</v>
      </c>
      <c r="S51" s="5">
        <f t="shared" si="20"/>
        <v>66.76112474919651</v>
      </c>
      <c r="T51" s="5">
        <f t="shared" si="20"/>
        <v>63.24738134134406</v>
      </c>
      <c r="U51" s="5">
        <f t="shared" si="20"/>
        <v>60.085012274276856</v>
      </c>
      <c r="V51" s="5">
        <f t="shared" si="20"/>
        <v>57.223821213597006</v>
      </c>
      <c r="W51" s="5">
        <f t="shared" si="20"/>
        <v>54.622738431160776</v>
      </c>
      <c r="X51" s="5">
        <f t="shared" si="20"/>
        <v>52.247836760240745</v>
      </c>
      <c r="Y51" s="5">
        <f t="shared" si="20"/>
        <v>50.070843561897384</v>
      </c>
      <c r="Z51" s="5">
        <f t="shared" si="21"/>
        <v>48.06800981942148</v>
      </c>
      <c r="AA51" s="5">
        <f t="shared" si="21"/>
        <v>46.2192402109822</v>
      </c>
      <c r="AB51" s="5">
        <f t="shared" si="21"/>
        <v>44.50741649946434</v>
      </c>
      <c r="AC51" s="5">
        <f t="shared" si="21"/>
        <v>42.917865910197754</v>
      </c>
      <c r="AD51" s="5">
        <f t="shared" si="21"/>
        <v>41.43793949950128</v>
      </c>
      <c r="AE51" s="5">
        <f t="shared" si="21"/>
        <v>40.056674849517904</v>
      </c>
    </row>
    <row r="52" spans="1:31" ht="12.75">
      <c r="A52" s="9"/>
      <c r="B52" s="20">
        <v>75</v>
      </c>
      <c r="C52" s="44">
        <f t="shared" si="18"/>
        <v>516.8367346938775</v>
      </c>
      <c r="D52" s="33">
        <f t="shared" si="22"/>
        <v>0.2738612787525831</v>
      </c>
      <c r="E52" s="25">
        <f t="shared" si="17"/>
        <v>1036.5649400785271</v>
      </c>
      <c r="F52" s="5">
        <f t="shared" si="19"/>
        <v>248.7755856188465</v>
      </c>
      <c r="G52" s="5">
        <f t="shared" si="19"/>
        <v>207.3129880157054</v>
      </c>
      <c r="H52" s="5">
        <f t="shared" si="19"/>
        <v>177.69684687060462</v>
      </c>
      <c r="I52" s="5">
        <f t="shared" si="19"/>
        <v>155.48474101177905</v>
      </c>
      <c r="J52" s="5">
        <f t="shared" si="19"/>
        <v>138.20865867713692</v>
      </c>
      <c r="K52" s="5">
        <f t="shared" si="19"/>
        <v>124.38779280942325</v>
      </c>
      <c r="L52" s="5">
        <f t="shared" si="19"/>
        <v>113.07981164493022</v>
      </c>
      <c r="M52" s="5">
        <f t="shared" si="19"/>
        <v>103.6564940078527</v>
      </c>
      <c r="N52" s="5">
        <f t="shared" si="19"/>
        <v>95.68291754571018</v>
      </c>
      <c r="O52" s="5">
        <f t="shared" si="19"/>
        <v>88.84842343530231</v>
      </c>
      <c r="P52" s="5">
        <f t="shared" si="20"/>
        <v>82.92519520628215</v>
      </c>
      <c r="Q52" s="5">
        <f t="shared" si="20"/>
        <v>77.74237050588953</v>
      </c>
      <c r="R52" s="5">
        <f t="shared" si="20"/>
        <v>73.16928988789603</v>
      </c>
      <c r="S52" s="5">
        <f t="shared" si="20"/>
        <v>69.10432933856846</v>
      </c>
      <c r="T52" s="5">
        <f t="shared" si="20"/>
        <v>65.46725937338066</v>
      </c>
      <c r="U52" s="5">
        <f t="shared" si="20"/>
        <v>62.19389640471162</v>
      </c>
      <c r="V52" s="5">
        <f t="shared" si="20"/>
        <v>59.232282290201546</v>
      </c>
      <c r="W52" s="5">
        <f t="shared" si="20"/>
        <v>56.53990582246511</v>
      </c>
      <c r="X52" s="5">
        <f t="shared" si="20"/>
        <v>54.08164904757532</v>
      </c>
      <c r="Y52" s="5">
        <f t="shared" si="20"/>
        <v>51.82824700392635</v>
      </c>
      <c r="Z52" s="5">
        <f t="shared" si="21"/>
        <v>49.755117123769296</v>
      </c>
      <c r="AA52" s="5">
        <f t="shared" si="21"/>
        <v>47.84145877285509</v>
      </c>
      <c r="AB52" s="5">
        <f t="shared" si="21"/>
        <v>46.06955289237898</v>
      </c>
      <c r="AC52" s="5">
        <f t="shared" si="21"/>
        <v>44.424211717651154</v>
      </c>
      <c r="AD52" s="5">
        <f t="shared" si="21"/>
        <v>42.89234234807698</v>
      </c>
      <c r="AE52" s="5">
        <f t="shared" si="21"/>
        <v>41.46259760314108</v>
      </c>
    </row>
    <row r="53" spans="1:31" ht="12.75">
      <c r="A53" s="9"/>
      <c r="B53" s="20">
        <v>80</v>
      </c>
      <c r="C53" s="44">
        <f t="shared" si="18"/>
        <v>551.2925170068027</v>
      </c>
      <c r="D53" s="33">
        <f t="shared" si="22"/>
        <v>0.28284271247461906</v>
      </c>
      <c r="E53" s="25">
        <f t="shared" si="17"/>
        <v>1070.5596667164332</v>
      </c>
      <c r="F53" s="5">
        <f t="shared" si="19"/>
        <v>256.93432001194395</v>
      </c>
      <c r="G53" s="5">
        <f t="shared" si="19"/>
        <v>214.11193334328664</v>
      </c>
      <c r="H53" s="5">
        <f t="shared" si="19"/>
        <v>183.52451429424568</v>
      </c>
      <c r="I53" s="5">
        <f t="shared" si="19"/>
        <v>160.58395000746498</v>
      </c>
      <c r="J53" s="5">
        <f t="shared" si="19"/>
        <v>142.74128889552443</v>
      </c>
      <c r="K53" s="5">
        <f t="shared" si="19"/>
        <v>128.46716000597198</v>
      </c>
      <c r="L53" s="5">
        <f t="shared" si="19"/>
        <v>116.78832727815634</v>
      </c>
      <c r="M53" s="5">
        <f t="shared" si="19"/>
        <v>107.05596667164332</v>
      </c>
      <c r="N53" s="5">
        <f t="shared" si="19"/>
        <v>98.82089231228613</v>
      </c>
      <c r="O53" s="5">
        <f t="shared" si="19"/>
        <v>91.76225714712284</v>
      </c>
      <c r="P53" s="5">
        <f t="shared" si="20"/>
        <v>85.64477333731466</v>
      </c>
      <c r="Q53" s="5">
        <f t="shared" si="20"/>
        <v>80.29197500373249</v>
      </c>
      <c r="R53" s="5">
        <f t="shared" si="20"/>
        <v>75.56891765057175</v>
      </c>
      <c r="S53" s="5">
        <f t="shared" si="20"/>
        <v>71.37064444776222</v>
      </c>
      <c r="T53" s="5">
        <f t="shared" si="20"/>
        <v>67.61429473998525</v>
      </c>
      <c r="U53" s="5">
        <f t="shared" si="20"/>
        <v>64.23358000298599</v>
      </c>
      <c r="V53" s="5">
        <f t="shared" si="20"/>
        <v>61.1748380980819</v>
      </c>
      <c r="W53" s="5">
        <f t="shared" si="20"/>
        <v>58.39416363907817</v>
      </c>
      <c r="X53" s="5">
        <f t="shared" si="20"/>
        <v>55.85528695911825</v>
      </c>
      <c r="Y53" s="5">
        <f t="shared" si="20"/>
        <v>53.52798333582166</v>
      </c>
      <c r="Z53" s="5">
        <f t="shared" si="21"/>
        <v>51.38686400238879</v>
      </c>
      <c r="AA53" s="5">
        <f t="shared" si="21"/>
        <v>49.41044615614307</v>
      </c>
      <c r="AB53" s="5">
        <f t="shared" si="21"/>
        <v>47.580429631841476</v>
      </c>
      <c r="AC53" s="5">
        <f t="shared" si="21"/>
        <v>45.88112857356142</v>
      </c>
      <c r="AD53" s="5">
        <f t="shared" si="21"/>
        <v>44.299020691714475</v>
      </c>
      <c r="AE53" s="5">
        <f t="shared" si="21"/>
        <v>42.82238666865733</v>
      </c>
    </row>
    <row r="54" spans="1:31" ht="12.75">
      <c r="A54" s="9"/>
      <c r="B54" s="20">
        <v>85</v>
      </c>
      <c r="C54" s="44">
        <f t="shared" si="18"/>
        <v>585.748299319728</v>
      </c>
      <c r="D54" s="33">
        <f t="shared" si="22"/>
        <v>0.29154759474226505</v>
      </c>
      <c r="E54" s="25">
        <f t="shared" si="17"/>
        <v>1103.5076460994733</v>
      </c>
      <c r="F54" s="5">
        <f aca="true" t="shared" si="23" ref="F54:O63">$E54*1.2/F$3</f>
        <v>264.8418350638736</v>
      </c>
      <c r="G54" s="5">
        <f t="shared" si="23"/>
        <v>220.70152921989464</v>
      </c>
      <c r="H54" s="5">
        <f t="shared" si="23"/>
        <v>189.17273933133828</v>
      </c>
      <c r="I54" s="5">
        <f t="shared" si="23"/>
        <v>165.526146914921</v>
      </c>
      <c r="J54" s="5">
        <f t="shared" si="23"/>
        <v>147.1343528132631</v>
      </c>
      <c r="K54" s="5">
        <f t="shared" si="23"/>
        <v>132.4209175319368</v>
      </c>
      <c r="L54" s="5">
        <f t="shared" si="23"/>
        <v>120.38265230176071</v>
      </c>
      <c r="M54" s="5">
        <f t="shared" si="23"/>
        <v>110.35076460994732</v>
      </c>
      <c r="N54" s="5">
        <f t="shared" si="23"/>
        <v>101.862244255336</v>
      </c>
      <c r="O54" s="5">
        <f t="shared" si="23"/>
        <v>94.58636966566914</v>
      </c>
      <c r="P54" s="5">
        <f aca="true" t="shared" si="24" ref="P54:Y63">$E54*1.2/P$3</f>
        <v>88.28061168795786</v>
      </c>
      <c r="Q54" s="5">
        <f t="shared" si="24"/>
        <v>82.7630734574605</v>
      </c>
      <c r="R54" s="5">
        <f t="shared" si="24"/>
        <v>77.89465737172752</v>
      </c>
      <c r="S54" s="5">
        <f t="shared" si="24"/>
        <v>73.56717640663155</v>
      </c>
      <c r="T54" s="5">
        <f t="shared" si="24"/>
        <v>69.69521975365095</v>
      </c>
      <c r="U54" s="5">
        <f t="shared" si="24"/>
        <v>66.2104587659684</v>
      </c>
      <c r="V54" s="5">
        <f t="shared" si="24"/>
        <v>63.05757977711276</v>
      </c>
      <c r="W54" s="5">
        <f t="shared" si="24"/>
        <v>60.19132615088036</v>
      </c>
      <c r="X54" s="5">
        <f t="shared" si="24"/>
        <v>57.5743119704073</v>
      </c>
      <c r="Y54" s="5">
        <f t="shared" si="24"/>
        <v>55.17538230497366</v>
      </c>
      <c r="Z54" s="5">
        <f aca="true" t="shared" si="25" ref="Z54:AE63">$E54*1.2/Z$3</f>
        <v>52.96836701277471</v>
      </c>
      <c r="AA54" s="5">
        <f t="shared" si="25"/>
        <v>50.931122127668</v>
      </c>
      <c r="AB54" s="5">
        <f t="shared" si="25"/>
        <v>49.0447842710877</v>
      </c>
      <c r="AC54" s="5">
        <f t="shared" si="25"/>
        <v>47.29318483283457</v>
      </c>
      <c r="AD54" s="5">
        <f t="shared" si="25"/>
        <v>45.66238535584027</v>
      </c>
      <c r="AE54" s="5">
        <f t="shared" si="25"/>
        <v>44.14030584397893</v>
      </c>
    </row>
    <row r="55" spans="1:31" ht="12.75">
      <c r="A55" s="9"/>
      <c r="B55" s="20">
        <v>90</v>
      </c>
      <c r="C55" s="44">
        <f t="shared" si="18"/>
        <v>620.2040816326531</v>
      </c>
      <c r="D55" s="33">
        <f t="shared" si="22"/>
        <v>0.30000000000000004</v>
      </c>
      <c r="E55" s="25">
        <f t="shared" si="17"/>
        <v>1135.5000000000002</v>
      </c>
      <c r="F55" s="5">
        <f t="shared" si="23"/>
        <v>272.52000000000004</v>
      </c>
      <c r="G55" s="5">
        <f t="shared" si="23"/>
        <v>227.10000000000002</v>
      </c>
      <c r="H55" s="5">
        <f t="shared" si="23"/>
        <v>194.65714285714287</v>
      </c>
      <c r="I55" s="5">
        <f t="shared" si="23"/>
        <v>170.32500000000002</v>
      </c>
      <c r="J55" s="5">
        <f t="shared" si="23"/>
        <v>151.4</v>
      </c>
      <c r="K55" s="5">
        <f t="shared" si="23"/>
        <v>136.26000000000002</v>
      </c>
      <c r="L55" s="5">
        <f t="shared" si="23"/>
        <v>123.87272727272729</v>
      </c>
      <c r="M55" s="5">
        <f t="shared" si="23"/>
        <v>113.55000000000001</v>
      </c>
      <c r="N55" s="5">
        <f t="shared" si="23"/>
        <v>104.81538461538463</v>
      </c>
      <c r="O55" s="5">
        <f t="shared" si="23"/>
        <v>97.32857142857144</v>
      </c>
      <c r="P55" s="5">
        <f t="shared" si="24"/>
        <v>90.84</v>
      </c>
      <c r="Q55" s="5">
        <f t="shared" si="24"/>
        <v>85.16250000000001</v>
      </c>
      <c r="R55" s="5">
        <f t="shared" si="24"/>
        <v>80.15294117647059</v>
      </c>
      <c r="S55" s="5">
        <f t="shared" si="24"/>
        <v>75.7</v>
      </c>
      <c r="T55" s="5">
        <f t="shared" si="24"/>
        <v>71.71578947368421</v>
      </c>
      <c r="U55" s="5">
        <f t="shared" si="24"/>
        <v>68.13000000000001</v>
      </c>
      <c r="V55" s="5">
        <f t="shared" si="24"/>
        <v>64.88571428571429</v>
      </c>
      <c r="W55" s="5">
        <f t="shared" si="24"/>
        <v>61.936363636363645</v>
      </c>
      <c r="X55" s="5">
        <f t="shared" si="24"/>
        <v>59.24347826086957</v>
      </c>
      <c r="Y55" s="5">
        <f t="shared" si="24"/>
        <v>56.775000000000006</v>
      </c>
      <c r="Z55" s="5">
        <f t="shared" si="25"/>
        <v>54.504000000000005</v>
      </c>
      <c r="AA55" s="5">
        <f t="shared" si="25"/>
        <v>52.407692307692315</v>
      </c>
      <c r="AB55" s="5">
        <f t="shared" si="25"/>
        <v>50.46666666666667</v>
      </c>
      <c r="AC55" s="5">
        <f t="shared" si="25"/>
        <v>48.66428571428572</v>
      </c>
      <c r="AD55" s="5">
        <f t="shared" si="25"/>
        <v>46.98620689655173</v>
      </c>
      <c r="AE55" s="5">
        <f t="shared" si="25"/>
        <v>45.42</v>
      </c>
    </row>
    <row r="56" spans="1:31" ht="12.75">
      <c r="A56" s="9"/>
      <c r="B56" s="20">
        <v>95</v>
      </c>
      <c r="C56" s="44">
        <f t="shared" si="18"/>
        <v>654.6598639455783</v>
      </c>
      <c r="D56" s="33">
        <f t="shared" si="22"/>
        <v>0.3082207001484488</v>
      </c>
      <c r="E56" s="25">
        <f t="shared" si="17"/>
        <v>1166.6153500618789</v>
      </c>
      <c r="F56" s="5">
        <f t="shared" si="23"/>
        <v>279.9876840148509</v>
      </c>
      <c r="G56" s="5">
        <f t="shared" si="23"/>
        <v>233.32307001237575</v>
      </c>
      <c r="H56" s="5">
        <f t="shared" si="23"/>
        <v>199.99120286775064</v>
      </c>
      <c r="I56" s="5">
        <f t="shared" si="23"/>
        <v>174.9923025092818</v>
      </c>
      <c r="J56" s="5">
        <f t="shared" si="23"/>
        <v>155.54871334158383</v>
      </c>
      <c r="K56" s="5">
        <f t="shared" si="23"/>
        <v>139.99384200742546</v>
      </c>
      <c r="L56" s="5">
        <f t="shared" si="23"/>
        <v>127.2671290976595</v>
      </c>
      <c r="M56" s="5">
        <f t="shared" si="23"/>
        <v>116.66153500618788</v>
      </c>
      <c r="N56" s="5">
        <f t="shared" si="23"/>
        <v>107.68757077494266</v>
      </c>
      <c r="O56" s="5">
        <f t="shared" si="23"/>
        <v>99.99560143387532</v>
      </c>
      <c r="P56" s="5">
        <f t="shared" si="24"/>
        <v>93.3292280049503</v>
      </c>
      <c r="Q56" s="5">
        <f t="shared" si="24"/>
        <v>87.4961512546409</v>
      </c>
      <c r="R56" s="5">
        <f t="shared" si="24"/>
        <v>82.34931882789732</v>
      </c>
      <c r="S56" s="5">
        <f t="shared" si="24"/>
        <v>77.77435667079192</v>
      </c>
      <c r="T56" s="5">
        <f t="shared" si="24"/>
        <v>73.68096947759234</v>
      </c>
      <c r="U56" s="5">
        <f t="shared" si="24"/>
        <v>69.99692100371273</v>
      </c>
      <c r="V56" s="5">
        <f t="shared" si="24"/>
        <v>66.66373428925021</v>
      </c>
      <c r="W56" s="5">
        <f t="shared" si="24"/>
        <v>63.63356454882975</v>
      </c>
      <c r="X56" s="5">
        <f t="shared" si="24"/>
        <v>60.86688782931542</v>
      </c>
      <c r="Y56" s="5">
        <f t="shared" si="24"/>
        <v>58.33076750309394</v>
      </c>
      <c r="Z56" s="5">
        <f t="shared" si="25"/>
        <v>55.99753680297018</v>
      </c>
      <c r="AA56" s="5">
        <f t="shared" si="25"/>
        <v>53.84378538747133</v>
      </c>
      <c r="AB56" s="5">
        <f t="shared" si="25"/>
        <v>51.84957111386128</v>
      </c>
      <c r="AC56" s="5">
        <f t="shared" si="25"/>
        <v>49.99780071693766</v>
      </c>
      <c r="AD56" s="5">
        <f t="shared" si="25"/>
        <v>48.27373862325015</v>
      </c>
      <c r="AE56" s="5">
        <f t="shared" si="25"/>
        <v>46.66461400247515</v>
      </c>
    </row>
    <row r="57" spans="1:31" ht="12.75">
      <c r="A57" s="18"/>
      <c r="B57" s="22">
        <v>100</v>
      </c>
      <c r="C57" s="46">
        <f t="shared" si="18"/>
        <v>689.1156462585034</v>
      </c>
      <c r="D57" s="35">
        <f t="shared" si="22"/>
        <v>0.31622776601683794</v>
      </c>
      <c r="E57" s="27">
        <f t="shared" si="17"/>
        <v>1196.9220943737316</v>
      </c>
      <c r="F57" s="16">
        <f t="shared" si="23"/>
        <v>287.26130264969555</v>
      </c>
      <c r="G57" s="16">
        <f t="shared" si="23"/>
        <v>239.3844188747463</v>
      </c>
      <c r="H57" s="16">
        <f t="shared" si="23"/>
        <v>205.18664474978254</v>
      </c>
      <c r="I57" s="16">
        <f t="shared" si="23"/>
        <v>179.53831415605973</v>
      </c>
      <c r="J57" s="16">
        <f t="shared" si="23"/>
        <v>159.5896125831642</v>
      </c>
      <c r="K57" s="16">
        <f t="shared" si="23"/>
        <v>143.63065132484778</v>
      </c>
      <c r="L57" s="16">
        <f t="shared" si="23"/>
        <v>130.57331938622525</v>
      </c>
      <c r="M57" s="16">
        <f t="shared" si="23"/>
        <v>119.69220943737315</v>
      </c>
      <c r="N57" s="16">
        <f t="shared" si="23"/>
        <v>110.48511640372907</v>
      </c>
      <c r="O57" s="16">
        <f t="shared" si="23"/>
        <v>102.59332237489127</v>
      </c>
      <c r="P57" s="16">
        <f t="shared" si="24"/>
        <v>95.75376754989853</v>
      </c>
      <c r="Q57" s="16">
        <f t="shared" si="24"/>
        <v>89.76915707802986</v>
      </c>
      <c r="R57" s="16">
        <f t="shared" si="24"/>
        <v>84.48861842638105</v>
      </c>
      <c r="S57" s="16">
        <f t="shared" si="24"/>
        <v>79.7948062915821</v>
      </c>
      <c r="T57" s="16">
        <f t="shared" si="24"/>
        <v>75.59507964465672</v>
      </c>
      <c r="U57" s="16">
        <f t="shared" si="24"/>
        <v>71.81532566242389</v>
      </c>
      <c r="V57" s="16">
        <f t="shared" si="24"/>
        <v>68.39554824992751</v>
      </c>
      <c r="W57" s="16">
        <f t="shared" si="24"/>
        <v>65.28665969311263</v>
      </c>
      <c r="X57" s="16">
        <f t="shared" si="24"/>
        <v>62.44810927167295</v>
      </c>
      <c r="Y57" s="16">
        <f t="shared" si="24"/>
        <v>59.846104718686576</v>
      </c>
      <c r="Z57" s="16">
        <f t="shared" si="25"/>
        <v>57.45226052993911</v>
      </c>
      <c r="AA57" s="16">
        <f t="shared" si="25"/>
        <v>55.24255820186453</v>
      </c>
      <c r="AB57" s="16">
        <f t="shared" si="25"/>
        <v>53.196537527721404</v>
      </c>
      <c r="AC57" s="16">
        <f t="shared" si="25"/>
        <v>51.296661187445636</v>
      </c>
      <c r="AD57" s="16">
        <f t="shared" si="25"/>
        <v>49.52781080167165</v>
      </c>
      <c r="AE57" s="16">
        <f t="shared" si="25"/>
        <v>47.87688377494926</v>
      </c>
    </row>
    <row r="58" spans="1:31" ht="12.75">
      <c r="A58" s="9">
        <v>80025</v>
      </c>
      <c r="B58" s="20">
        <v>15</v>
      </c>
      <c r="C58" s="44">
        <f>B58/14.7*101.3</f>
        <v>103.36734693877551</v>
      </c>
      <c r="D58" s="33">
        <f>(B58/40*D$63^2)^0.5</f>
        <v>0.15309310892394862</v>
      </c>
      <c r="E58" s="25">
        <f t="shared" si="17"/>
        <v>579.4574172771455</v>
      </c>
      <c r="F58" s="5">
        <f t="shared" si="23"/>
        <v>139.06978014651492</v>
      </c>
      <c r="G58" s="5">
        <f t="shared" si="23"/>
        <v>115.89148345542911</v>
      </c>
      <c r="H58" s="5">
        <f t="shared" si="23"/>
        <v>99.33555724751066</v>
      </c>
      <c r="I58" s="5">
        <f t="shared" si="23"/>
        <v>86.91861259157183</v>
      </c>
      <c r="J58" s="5">
        <f t="shared" si="23"/>
        <v>77.26098897028606</v>
      </c>
      <c r="K58" s="5">
        <f t="shared" si="23"/>
        <v>69.53489007325746</v>
      </c>
      <c r="L58" s="5">
        <f t="shared" si="23"/>
        <v>63.21353643023406</v>
      </c>
      <c r="M58" s="5">
        <f t="shared" si="23"/>
        <v>57.945741727714555</v>
      </c>
      <c r="N58" s="5">
        <f t="shared" si="23"/>
        <v>53.48837697942882</v>
      </c>
      <c r="O58" s="5">
        <f t="shared" si="23"/>
        <v>49.66777862375533</v>
      </c>
      <c r="P58" s="5">
        <f t="shared" si="24"/>
        <v>46.356593382171646</v>
      </c>
      <c r="Q58" s="5">
        <f t="shared" si="24"/>
        <v>43.459306295785915</v>
      </c>
      <c r="R58" s="5">
        <f t="shared" si="24"/>
        <v>40.90287651368086</v>
      </c>
      <c r="S58" s="5">
        <f t="shared" si="24"/>
        <v>38.63049448514303</v>
      </c>
      <c r="T58" s="5">
        <f t="shared" si="24"/>
        <v>36.59731056487235</v>
      </c>
      <c r="U58" s="5">
        <f t="shared" si="24"/>
        <v>34.76744503662873</v>
      </c>
      <c r="V58" s="5">
        <f t="shared" si="24"/>
        <v>33.111852415836886</v>
      </c>
      <c r="W58" s="5">
        <f t="shared" si="24"/>
        <v>31.60676821511703</v>
      </c>
      <c r="X58" s="5">
        <f t="shared" si="24"/>
        <v>30.23256090141629</v>
      </c>
      <c r="Y58" s="5">
        <f t="shared" si="24"/>
        <v>28.972870863857278</v>
      </c>
      <c r="Z58" s="5">
        <f t="shared" si="25"/>
        <v>27.813956029302986</v>
      </c>
      <c r="AA58" s="5">
        <f t="shared" si="25"/>
        <v>26.74418848971441</v>
      </c>
      <c r="AB58" s="5">
        <f t="shared" si="25"/>
        <v>25.753662990095357</v>
      </c>
      <c r="AC58" s="5">
        <f t="shared" si="25"/>
        <v>24.833889311877666</v>
      </c>
      <c r="AD58" s="5">
        <f t="shared" si="25"/>
        <v>23.977548301123264</v>
      </c>
      <c r="AE58" s="5">
        <f t="shared" si="25"/>
        <v>23.178296691085823</v>
      </c>
    </row>
    <row r="59" spans="1:31" ht="12.75">
      <c r="A59" s="9"/>
      <c r="B59" s="20">
        <v>20</v>
      </c>
      <c r="C59" s="44">
        <f>B59/14.7*101.3</f>
        <v>137.82312925170066</v>
      </c>
      <c r="D59" s="33">
        <f>(B59/40*D$63^2)^0.5</f>
        <v>0.1767766952966369</v>
      </c>
      <c r="E59" s="25">
        <f t="shared" si="17"/>
        <v>669.0997916977707</v>
      </c>
      <c r="F59" s="5">
        <f t="shared" si="23"/>
        <v>160.58395000746495</v>
      </c>
      <c r="G59" s="5">
        <f t="shared" si="23"/>
        <v>133.81995833955412</v>
      </c>
      <c r="H59" s="5">
        <f t="shared" si="23"/>
        <v>114.70282143390354</v>
      </c>
      <c r="I59" s="5">
        <f t="shared" si="23"/>
        <v>100.3649687546656</v>
      </c>
      <c r="J59" s="5">
        <f t="shared" si="23"/>
        <v>89.21330555970275</v>
      </c>
      <c r="K59" s="5">
        <f t="shared" si="23"/>
        <v>80.29197500373247</v>
      </c>
      <c r="L59" s="5">
        <f t="shared" si="23"/>
        <v>72.99270454884771</v>
      </c>
      <c r="M59" s="5">
        <f t="shared" si="23"/>
        <v>66.90997916977706</v>
      </c>
      <c r="N59" s="5">
        <f t="shared" si="23"/>
        <v>61.76305769517883</v>
      </c>
      <c r="O59" s="5">
        <f t="shared" si="23"/>
        <v>57.35141071695177</v>
      </c>
      <c r="P59" s="5">
        <f t="shared" si="24"/>
        <v>53.52798333582165</v>
      </c>
      <c r="Q59" s="5">
        <f t="shared" si="24"/>
        <v>50.1824843773328</v>
      </c>
      <c r="R59" s="5">
        <f t="shared" si="24"/>
        <v>47.23057353160734</v>
      </c>
      <c r="S59" s="5">
        <f t="shared" si="24"/>
        <v>44.60665277985137</v>
      </c>
      <c r="T59" s="5">
        <f t="shared" si="24"/>
        <v>42.25893421249078</v>
      </c>
      <c r="U59" s="5">
        <f t="shared" si="24"/>
        <v>40.14598750186624</v>
      </c>
      <c r="V59" s="5">
        <f t="shared" si="24"/>
        <v>38.23427381130118</v>
      </c>
      <c r="W59" s="5">
        <f t="shared" si="24"/>
        <v>36.496352274423856</v>
      </c>
      <c r="X59" s="5">
        <f t="shared" si="24"/>
        <v>34.909554349448904</v>
      </c>
      <c r="Y59" s="5">
        <f t="shared" si="24"/>
        <v>33.45498958488853</v>
      </c>
      <c r="Z59" s="5">
        <f t="shared" si="25"/>
        <v>32.116790001492994</v>
      </c>
      <c r="AA59" s="5">
        <f t="shared" si="25"/>
        <v>30.881528847589415</v>
      </c>
      <c r="AB59" s="5">
        <f t="shared" si="25"/>
        <v>29.737768519900918</v>
      </c>
      <c r="AC59" s="5">
        <f t="shared" si="25"/>
        <v>28.675705358475884</v>
      </c>
      <c r="AD59" s="5">
        <f t="shared" si="25"/>
        <v>27.686887932321543</v>
      </c>
      <c r="AE59" s="5">
        <f t="shared" si="25"/>
        <v>26.763991667910826</v>
      </c>
    </row>
    <row r="60" spans="1:31" ht="12.75">
      <c r="A60" s="9"/>
      <c r="B60" s="20">
        <v>25</v>
      </c>
      <c r="C60" s="44">
        <f aca="true" t="shared" si="26" ref="C60:C75">B60/14.7*101.3</f>
        <v>172.27891156462584</v>
      </c>
      <c r="D60" s="33">
        <f>(B60/40*D$63^2)^0.5</f>
        <v>0.19764235376052372</v>
      </c>
      <c r="E60" s="25">
        <f t="shared" si="17"/>
        <v>748.0763089835823</v>
      </c>
      <c r="F60" s="5">
        <f t="shared" si="23"/>
        <v>179.53831415605976</v>
      </c>
      <c r="G60" s="5">
        <f t="shared" si="23"/>
        <v>149.61526179671645</v>
      </c>
      <c r="H60" s="5">
        <f t="shared" si="23"/>
        <v>128.24165296861412</v>
      </c>
      <c r="I60" s="5">
        <f t="shared" si="23"/>
        <v>112.21144634753735</v>
      </c>
      <c r="J60" s="5">
        <f t="shared" si="23"/>
        <v>99.74350786447764</v>
      </c>
      <c r="K60" s="5">
        <f t="shared" si="23"/>
        <v>89.76915707802988</v>
      </c>
      <c r="L60" s="5">
        <f t="shared" si="23"/>
        <v>81.6083246163908</v>
      </c>
      <c r="M60" s="5">
        <f t="shared" si="23"/>
        <v>74.80763089835823</v>
      </c>
      <c r="N60" s="5">
        <f t="shared" si="23"/>
        <v>69.05319775233068</v>
      </c>
      <c r="O60" s="5">
        <f t="shared" si="23"/>
        <v>64.12082648430706</v>
      </c>
      <c r="P60" s="5">
        <f t="shared" si="24"/>
        <v>59.84610471868658</v>
      </c>
      <c r="Q60" s="5">
        <f t="shared" si="24"/>
        <v>56.10572317376867</v>
      </c>
      <c r="R60" s="5">
        <f t="shared" si="24"/>
        <v>52.80538651648816</v>
      </c>
      <c r="S60" s="5">
        <f t="shared" si="24"/>
        <v>49.87175393223882</v>
      </c>
      <c r="T60" s="5">
        <f t="shared" si="24"/>
        <v>47.246924777910465</v>
      </c>
      <c r="U60" s="5">
        <f t="shared" si="24"/>
        <v>44.88457853901494</v>
      </c>
      <c r="V60" s="5">
        <f t="shared" si="24"/>
        <v>42.747217656204704</v>
      </c>
      <c r="W60" s="5">
        <f t="shared" si="24"/>
        <v>40.8041623081954</v>
      </c>
      <c r="X60" s="5">
        <f t="shared" si="24"/>
        <v>39.0300682947956</v>
      </c>
      <c r="Y60" s="5">
        <f t="shared" si="24"/>
        <v>37.40381544917911</v>
      </c>
      <c r="Z60" s="5">
        <f t="shared" si="25"/>
        <v>35.90766283121195</v>
      </c>
      <c r="AA60" s="5">
        <f t="shared" si="25"/>
        <v>34.52659887616534</v>
      </c>
      <c r="AB60" s="5">
        <f t="shared" si="25"/>
        <v>33.24783595482588</v>
      </c>
      <c r="AC60" s="5">
        <f t="shared" si="25"/>
        <v>32.06041324215353</v>
      </c>
      <c r="AD60" s="5">
        <f t="shared" si="25"/>
        <v>30.954881751044784</v>
      </c>
      <c r="AE60" s="5">
        <f t="shared" si="25"/>
        <v>29.92305235934329</v>
      </c>
    </row>
    <row r="61" spans="1:31" ht="12.75">
      <c r="A61" s="9"/>
      <c r="B61" s="20">
        <v>30</v>
      </c>
      <c r="C61" s="44">
        <f t="shared" si="26"/>
        <v>206.73469387755102</v>
      </c>
      <c r="D61" s="33">
        <f>(B61/40*D$63^2)^0.5</f>
        <v>0.21650635094610965</v>
      </c>
      <c r="E61" s="25">
        <f t="shared" si="17"/>
        <v>819.476538331025</v>
      </c>
      <c r="F61" s="5">
        <f t="shared" si="23"/>
        <v>196.674369199446</v>
      </c>
      <c r="G61" s="5">
        <f t="shared" si="23"/>
        <v>163.895307666205</v>
      </c>
      <c r="H61" s="5">
        <f t="shared" si="23"/>
        <v>140.4816922853186</v>
      </c>
      <c r="I61" s="5">
        <f t="shared" si="23"/>
        <v>122.92148074965375</v>
      </c>
      <c r="J61" s="5">
        <f t="shared" si="23"/>
        <v>109.26353844413667</v>
      </c>
      <c r="K61" s="5">
        <f t="shared" si="23"/>
        <v>98.337184599723</v>
      </c>
      <c r="L61" s="5">
        <f t="shared" si="23"/>
        <v>89.39744054520273</v>
      </c>
      <c r="M61" s="5">
        <f t="shared" si="23"/>
        <v>81.9476538331025</v>
      </c>
      <c r="N61" s="5">
        <f t="shared" si="23"/>
        <v>75.64398815363307</v>
      </c>
      <c r="O61" s="5">
        <f t="shared" si="23"/>
        <v>70.2408461426593</v>
      </c>
      <c r="P61" s="5">
        <f t="shared" si="24"/>
        <v>65.558123066482</v>
      </c>
      <c r="Q61" s="5">
        <f t="shared" si="24"/>
        <v>61.46074037482688</v>
      </c>
      <c r="R61" s="5">
        <f t="shared" si="24"/>
        <v>57.845402705719415</v>
      </c>
      <c r="S61" s="5">
        <f t="shared" si="24"/>
        <v>54.631769222068336</v>
      </c>
      <c r="T61" s="5">
        <f t="shared" si="24"/>
        <v>51.756412947222636</v>
      </c>
      <c r="U61" s="5">
        <f t="shared" si="24"/>
        <v>49.1685922998615</v>
      </c>
      <c r="V61" s="5">
        <f t="shared" si="24"/>
        <v>46.82723076177286</v>
      </c>
      <c r="W61" s="5">
        <f t="shared" si="24"/>
        <v>44.69872027260136</v>
      </c>
      <c r="X61" s="5">
        <f t="shared" si="24"/>
        <v>42.75529765205348</v>
      </c>
      <c r="Y61" s="5">
        <f t="shared" si="24"/>
        <v>40.97382691655125</v>
      </c>
      <c r="Z61" s="5">
        <f t="shared" si="25"/>
        <v>39.3348738398892</v>
      </c>
      <c r="AA61" s="5">
        <f t="shared" si="25"/>
        <v>37.82199407681654</v>
      </c>
      <c r="AB61" s="5">
        <f t="shared" si="25"/>
        <v>36.42117948137889</v>
      </c>
      <c r="AC61" s="5">
        <f t="shared" si="25"/>
        <v>35.12042307132965</v>
      </c>
      <c r="AD61" s="5">
        <f t="shared" si="25"/>
        <v>33.90937399990448</v>
      </c>
      <c r="AE61" s="5">
        <f t="shared" si="25"/>
        <v>32.779061533241</v>
      </c>
    </row>
    <row r="62" spans="1:31" ht="12.75">
      <c r="A62" s="9"/>
      <c r="B62" s="20">
        <v>35</v>
      </c>
      <c r="C62" s="44">
        <f t="shared" si="26"/>
        <v>241.19047619047618</v>
      </c>
      <c r="D62" s="33">
        <f>(B62/40*D$63^2)^0.5</f>
        <v>0.23385358667337133</v>
      </c>
      <c r="E62" s="25">
        <f t="shared" si="17"/>
        <v>885.1358255587105</v>
      </c>
      <c r="F62" s="5">
        <f t="shared" si="23"/>
        <v>212.43259813409048</v>
      </c>
      <c r="G62" s="5">
        <f t="shared" si="23"/>
        <v>177.02716511174208</v>
      </c>
      <c r="H62" s="5">
        <f t="shared" si="23"/>
        <v>151.73757009577892</v>
      </c>
      <c r="I62" s="5">
        <f t="shared" si="23"/>
        <v>132.77037383380656</v>
      </c>
      <c r="J62" s="5">
        <f t="shared" si="23"/>
        <v>118.01811007449471</v>
      </c>
      <c r="K62" s="5">
        <f t="shared" si="23"/>
        <v>106.21629906704524</v>
      </c>
      <c r="L62" s="5">
        <f t="shared" si="23"/>
        <v>96.56027187913205</v>
      </c>
      <c r="M62" s="5">
        <f t="shared" si="23"/>
        <v>88.51358255587104</v>
      </c>
      <c r="N62" s="5">
        <f t="shared" si="23"/>
        <v>81.70484543618865</v>
      </c>
      <c r="O62" s="5">
        <f t="shared" si="23"/>
        <v>75.86878504788946</v>
      </c>
      <c r="P62" s="5">
        <f t="shared" si="24"/>
        <v>70.81086604469684</v>
      </c>
      <c r="Q62" s="5">
        <f t="shared" si="24"/>
        <v>66.38518691690328</v>
      </c>
      <c r="R62" s="5">
        <f t="shared" si="24"/>
        <v>62.48017592179132</v>
      </c>
      <c r="S62" s="5">
        <f t="shared" si="24"/>
        <v>59.00905503724736</v>
      </c>
      <c r="T62" s="5">
        <f t="shared" si="24"/>
        <v>55.903315298444866</v>
      </c>
      <c r="U62" s="5">
        <f t="shared" si="24"/>
        <v>53.10814953352262</v>
      </c>
      <c r="V62" s="5">
        <f t="shared" si="24"/>
        <v>50.57919003192631</v>
      </c>
      <c r="W62" s="5">
        <f t="shared" si="24"/>
        <v>48.28013593956602</v>
      </c>
      <c r="X62" s="5">
        <f t="shared" si="24"/>
        <v>46.1809995943675</v>
      </c>
      <c r="Y62" s="5">
        <f t="shared" si="24"/>
        <v>44.25679127793552</v>
      </c>
      <c r="Z62" s="5">
        <f t="shared" si="25"/>
        <v>42.4865196268181</v>
      </c>
      <c r="AA62" s="5">
        <f t="shared" si="25"/>
        <v>40.852422718094324</v>
      </c>
      <c r="AB62" s="5">
        <f t="shared" si="25"/>
        <v>39.339370024831574</v>
      </c>
      <c r="AC62" s="5">
        <f t="shared" si="25"/>
        <v>37.93439252394473</v>
      </c>
      <c r="AD62" s="5">
        <f t="shared" si="25"/>
        <v>36.62631002311905</v>
      </c>
      <c r="AE62" s="5">
        <f t="shared" si="25"/>
        <v>35.40543302234842</v>
      </c>
    </row>
    <row r="63" spans="1:31" ht="12.75">
      <c r="A63" s="9"/>
      <c r="B63" s="21">
        <f>40*D63^2/D$63^2</f>
        <v>40</v>
      </c>
      <c r="C63" s="45">
        <f t="shared" si="26"/>
        <v>275.6462585034013</v>
      </c>
      <c r="D63" s="34">
        <v>0.25</v>
      </c>
      <c r="E63" s="26">
        <f t="shared" si="17"/>
        <v>946.25</v>
      </c>
      <c r="F63" s="7">
        <f t="shared" si="23"/>
        <v>227.1</v>
      </c>
      <c r="G63" s="7">
        <f t="shared" si="23"/>
        <v>189.25</v>
      </c>
      <c r="H63" s="7">
        <f t="shared" si="23"/>
        <v>162.21428571428572</v>
      </c>
      <c r="I63" s="7">
        <f t="shared" si="23"/>
        <v>141.9375</v>
      </c>
      <c r="J63" s="7">
        <f t="shared" si="23"/>
        <v>126.16666666666667</v>
      </c>
      <c r="K63" s="7">
        <f t="shared" si="23"/>
        <v>113.55</v>
      </c>
      <c r="L63" s="7">
        <f t="shared" si="23"/>
        <v>103.22727272727273</v>
      </c>
      <c r="M63" s="7">
        <f t="shared" si="23"/>
        <v>94.625</v>
      </c>
      <c r="N63" s="7">
        <f t="shared" si="23"/>
        <v>87.34615384615384</v>
      </c>
      <c r="O63" s="7">
        <f t="shared" si="23"/>
        <v>81.10714285714286</v>
      </c>
      <c r="P63" s="7">
        <f t="shared" si="24"/>
        <v>75.7</v>
      </c>
      <c r="Q63" s="7">
        <f t="shared" si="24"/>
        <v>70.96875</v>
      </c>
      <c r="R63" s="7">
        <f t="shared" si="24"/>
        <v>66.79411764705883</v>
      </c>
      <c r="S63" s="7">
        <f t="shared" si="24"/>
        <v>63.083333333333336</v>
      </c>
      <c r="T63" s="7">
        <f t="shared" si="24"/>
        <v>59.76315789473684</v>
      </c>
      <c r="U63" s="7">
        <f t="shared" si="24"/>
        <v>56.775</v>
      </c>
      <c r="V63" s="7">
        <f t="shared" si="24"/>
        <v>54.07142857142857</v>
      </c>
      <c r="W63" s="7">
        <f t="shared" si="24"/>
        <v>51.61363636363637</v>
      </c>
      <c r="X63" s="7">
        <f t="shared" si="24"/>
        <v>49.369565217391305</v>
      </c>
      <c r="Y63" s="7">
        <f t="shared" si="24"/>
        <v>47.3125</v>
      </c>
      <c r="Z63" s="7">
        <f t="shared" si="25"/>
        <v>45.42</v>
      </c>
      <c r="AA63" s="7">
        <f t="shared" si="25"/>
        <v>43.67307692307692</v>
      </c>
      <c r="AB63" s="7">
        <f t="shared" si="25"/>
        <v>42.05555555555556</v>
      </c>
      <c r="AC63" s="7">
        <f t="shared" si="25"/>
        <v>40.55357142857143</v>
      </c>
      <c r="AD63" s="7">
        <f t="shared" si="25"/>
        <v>39.1551724137931</v>
      </c>
      <c r="AE63" s="7">
        <f t="shared" si="25"/>
        <v>37.85</v>
      </c>
    </row>
    <row r="64" spans="1:31" ht="12.75">
      <c r="A64" s="9"/>
      <c r="B64" s="20">
        <v>45</v>
      </c>
      <c r="C64" s="44">
        <f t="shared" si="26"/>
        <v>310.10204081632656</v>
      </c>
      <c r="D64" s="33">
        <f aca="true" t="shared" si="27" ref="D64:D75">(B64/40*D$63^2)^0.5</f>
        <v>0.2651650429449553</v>
      </c>
      <c r="E64" s="25">
        <f t="shared" si="17"/>
        <v>1003.6496875466559</v>
      </c>
      <c r="F64" s="5">
        <f aca="true" t="shared" si="28" ref="F64:O73">$E64*1.2/F$3</f>
        <v>240.87592501119738</v>
      </c>
      <c r="G64" s="5">
        <f t="shared" si="28"/>
        <v>200.72993750933117</v>
      </c>
      <c r="H64" s="5">
        <f t="shared" si="28"/>
        <v>172.05423215085528</v>
      </c>
      <c r="I64" s="5">
        <f t="shared" si="28"/>
        <v>150.54745313199837</v>
      </c>
      <c r="J64" s="5">
        <f t="shared" si="28"/>
        <v>133.8199583395541</v>
      </c>
      <c r="K64" s="5">
        <f t="shared" si="28"/>
        <v>120.43796250559869</v>
      </c>
      <c r="L64" s="5">
        <f t="shared" si="28"/>
        <v>109.48905682327154</v>
      </c>
      <c r="M64" s="5">
        <f t="shared" si="28"/>
        <v>100.36496875466558</v>
      </c>
      <c r="N64" s="5">
        <f t="shared" si="28"/>
        <v>92.64458654276822</v>
      </c>
      <c r="O64" s="5">
        <f t="shared" si="28"/>
        <v>86.02711607542764</v>
      </c>
      <c r="P64" s="5">
        <f aca="true" t="shared" si="29" ref="P64:Y73">$E64*1.2/P$3</f>
        <v>80.29197500373246</v>
      </c>
      <c r="Q64" s="5">
        <f t="shared" si="29"/>
        <v>75.27372656599918</v>
      </c>
      <c r="R64" s="5">
        <f t="shared" si="29"/>
        <v>70.845860297411</v>
      </c>
      <c r="S64" s="5">
        <f t="shared" si="29"/>
        <v>66.90997916977705</v>
      </c>
      <c r="T64" s="5">
        <f t="shared" si="29"/>
        <v>63.38840131873616</v>
      </c>
      <c r="U64" s="5">
        <f t="shared" si="29"/>
        <v>60.218981252799345</v>
      </c>
      <c r="V64" s="5">
        <f t="shared" si="29"/>
        <v>57.35141071695176</v>
      </c>
      <c r="W64" s="5">
        <f t="shared" si="29"/>
        <v>54.74452841163577</v>
      </c>
      <c r="X64" s="5">
        <f t="shared" si="29"/>
        <v>52.364331524173345</v>
      </c>
      <c r="Y64" s="5">
        <f t="shared" si="29"/>
        <v>50.18248437733279</v>
      </c>
      <c r="Z64" s="5">
        <f aca="true" t="shared" si="30" ref="Z64:AE73">$E64*1.2/Z$3</f>
        <v>48.17518500223948</v>
      </c>
      <c r="AA64" s="5">
        <f t="shared" si="30"/>
        <v>46.32229327138411</v>
      </c>
      <c r="AB64" s="5">
        <f t="shared" si="30"/>
        <v>44.606652779851366</v>
      </c>
      <c r="AC64" s="5">
        <f t="shared" si="30"/>
        <v>43.01355803771382</v>
      </c>
      <c r="AD64" s="5">
        <f t="shared" si="30"/>
        <v>41.53033189848231</v>
      </c>
      <c r="AE64" s="5">
        <f t="shared" si="30"/>
        <v>40.14598750186623</v>
      </c>
    </row>
    <row r="65" spans="1:31" ht="12.75">
      <c r="A65" s="9"/>
      <c r="B65" s="20">
        <v>50</v>
      </c>
      <c r="C65" s="44">
        <f t="shared" si="26"/>
        <v>344.5578231292517</v>
      </c>
      <c r="D65" s="33">
        <f t="shared" si="27"/>
        <v>0.2795084971874737</v>
      </c>
      <c r="E65" s="25">
        <f t="shared" si="17"/>
        <v>1057.939661854588</v>
      </c>
      <c r="F65" s="5">
        <f t="shared" si="28"/>
        <v>253.90551884510108</v>
      </c>
      <c r="G65" s="5">
        <f t="shared" si="28"/>
        <v>211.58793237091757</v>
      </c>
      <c r="H65" s="5">
        <f t="shared" si="28"/>
        <v>181.36108488935793</v>
      </c>
      <c r="I65" s="5">
        <f t="shared" si="28"/>
        <v>158.69094927818819</v>
      </c>
      <c r="J65" s="5">
        <f t="shared" si="28"/>
        <v>141.0586215806117</v>
      </c>
      <c r="K65" s="5">
        <f t="shared" si="28"/>
        <v>126.95275942255054</v>
      </c>
      <c r="L65" s="5">
        <f t="shared" si="28"/>
        <v>115.41159947504595</v>
      </c>
      <c r="M65" s="5">
        <f t="shared" si="28"/>
        <v>105.79396618545879</v>
      </c>
      <c r="N65" s="5">
        <f t="shared" si="28"/>
        <v>97.65596878657735</v>
      </c>
      <c r="O65" s="5">
        <f t="shared" si="28"/>
        <v>90.68054244467896</v>
      </c>
      <c r="P65" s="5">
        <f t="shared" si="29"/>
        <v>84.63517294836703</v>
      </c>
      <c r="Q65" s="5">
        <f t="shared" si="29"/>
        <v>79.34547463909409</v>
      </c>
      <c r="R65" s="5">
        <f t="shared" si="29"/>
        <v>74.67809377797091</v>
      </c>
      <c r="S65" s="5">
        <f t="shared" si="29"/>
        <v>70.52931079030586</v>
      </c>
      <c r="T65" s="5">
        <f t="shared" si="29"/>
        <v>66.81724180134239</v>
      </c>
      <c r="U65" s="5">
        <f t="shared" si="29"/>
        <v>63.47637971127527</v>
      </c>
      <c r="V65" s="5">
        <f t="shared" si="29"/>
        <v>60.45369496311931</v>
      </c>
      <c r="W65" s="5">
        <f t="shared" si="29"/>
        <v>57.70579973752297</v>
      </c>
      <c r="X65" s="5">
        <f t="shared" si="29"/>
        <v>55.19685192284806</v>
      </c>
      <c r="Y65" s="5">
        <f t="shared" si="29"/>
        <v>52.89698309272939</v>
      </c>
      <c r="Z65" s="5">
        <f t="shared" si="30"/>
        <v>50.78110376902022</v>
      </c>
      <c r="AA65" s="5">
        <f t="shared" si="30"/>
        <v>48.82798439328867</v>
      </c>
      <c r="AB65" s="5">
        <f t="shared" si="30"/>
        <v>47.01954052687057</v>
      </c>
      <c r="AC65" s="5">
        <f t="shared" si="30"/>
        <v>45.34027122233948</v>
      </c>
      <c r="AD65" s="5">
        <f t="shared" si="30"/>
        <v>43.77681359398295</v>
      </c>
      <c r="AE65" s="5">
        <f t="shared" si="30"/>
        <v>42.317586474183514</v>
      </c>
    </row>
    <row r="66" spans="1:31" ht="12.75">
      <c r="A66" s="9"/>
      <c r="B66" s="20">
        <v>55</v>
      </c>
      <c r="C66" s="44">
        <f t="shared" si="26"/>
        <v>379.01360544217687</v>
      </c>
      <c r="D66" s="33">
        <f t="shared" si="27"/>
        <v>0.29315098498896436</v>
      </c>
      <c r="E66" s="25">
        <f t="shared" si="17"/>
        <v>1109.5764781832302</v>
      </c>
      <c r="F66" s="5">
        <f t="shared" si="28"/>
        <v>266.2983547639752</v>
      </c>
      <c r="G66" s="5">
        <f t="shared" si="28"/>
        <v>221.91529563664605</v>
      </c>
      <c r="H66" s="5">
        <f t="shared" si="28"/>
        <v>190.2131105456966</v>
      </c>
      <c r="I66" s="5">
        <f t="shared" si="28"/>
        <v>166.43647172748453</v>
      </c>
      <c r="J66" s="5">
        <f t="shared" si="28"/>
        <v>147.9435304244307</v>
      </c>
      <c r="K66" s="5">
        <f t="shared" si="28"/>
        <v>133.1491773819876</v>
      </c>
      <c r="L66" s="5">
        <f t="shared" si="28"/>
        <v>121.04470671089784</v>
      </c>
      <c r="M66" s="5">
        <f t="shared" si="28"/>
        <v>110.95764781832303</v>
      </c>
      <c r="N66" s="5">
        <f t="shared" si="28"/>
        <v>102.42244413999047</v>
      </c>
      <c r="O66" s="5">
        <f t="shared" si="28"/>
        <v>95.1065552728483</v>
      </c>
      <c r="P66" s="5">
        <f t="shared" si="29"/>
        <v>88.76611825465842</v>
      </c>
      <c r="Q66" s="5">
        <f t="shared" si="29"/>
        <v>83.21823586374227</v>
      </c>
      <c r="R66" s="5">
        <f t="shared" si="29"/>
        <v>78.32304551881624</v>
      </c>
      <c r="S66" s="5">
        <f t="shared" si="29"/>
        <v>73.97176521221535</v>
      </c>
      <c r="T66" s="5">
        <f t="shared" si="29"/>
        <v>70.07851441157243</v>
      </c>
      <c r="U66" s="5">
        <f t="shared" si="29"/>
        <v>66.5745886909938</v>
      </c>
      <c r="V66" s="5">
        <f t="shared" si="29"/>
        <v>63.40437018189887</v>
      </c>
      <c r="W66" s="5">
        <f t="shared" si="29"/>
        <v>60.52235335544892</v>
      </c>
      <c r="X66" s="5">
        <f t="shared" si="29"/>
        <v>57.89094668782071</v>
      </c>
      <c r="Y66" s="5">
        <f t="shared" si="29"/>
        <v>55.47882390916151</v>
      </c>
      <c r="Z66" s="5">
        <f t="shared" si="30"/>
        <v>53.25967095279505</v>
      </c>
      <c r="AA66" s="5">
        <f t="shared" si="30"/>
        <v>51.21122206999524</v>
      </c>
      <c r="AB66" s="5">
        <f t="shared" si="30"/>
        <v>49.314510141476894</v>
      </c>
      <c r="AC66" s="5">
        <f t="shared" si="30"/>
        <v>47.55327763642415</v>
      </c>
      <c r="AD66" s="5">
        <f t="shared" si="30"/>
        <v>45.9135094420647</v>
      </c>
      <c r="AE66" s="5">
        <f t="shared" si="30"/>
        <v>44.38305912732921</v>
      </c>
    </row>
    <row r="67" spans="1:31" ht="12.75">
      <c r="A67" s="9"/>
      <c r="B67" s="20">
        <v>60</v>
      </c>
      <c r="C67" s="44">
        <f t="shared" si="26"/>
        <v>413.46938775510205</v>
      </c>
      <c r="D67" s="33">
        <f t="shared" si="27"/>
        <v>0.30618621784789724</v>
      </c>
      <c r="E67" s="25">
        <f t="shared" si="17"/>
        <v>1158.914834554291</v>
      </c>
      <c r="F67" s="5">
        <f t="shared" si="28"/>
        <v>278.13956029302983</v>
      </c>
      <c r="G67" s="5">
        <f t="shared" si="28"/>
        <v>231.78296691085822</v>
      </c>
      <c r="H67" s="5">
        <f t="shared" si="28"/>
        <v>198.67111449502133</v>
      </c>
      <c r="I67" s="5">
        <f t="shared" si="28"/>
        <v>173.83722518314366</v>
      </c>
      <c r="J67" s="5">
        <f t="shared" si="28"/>
        <v>154.52197794057213</v>
      </c>
      <c r="K67" s="5">
        <f t="shared" si="28"/>
        <v>139.06978014651492</v>
      </c>
      <c r="L67" s="5">
        <f t="shared" si="28"/>
        <v>126.42707286046812</v>
      </c>
      <c r="M67" s="5">
        <f t="shared" si="28"/>
        <v>115.89148345542911</v>
      </c>
      <c r="N67" s="5">
        <f t="shared" si="28"/>
        <v>106.97675395885764</v>
      </c>
      <c r="O67" s="5">
        <f t="shared" si="28"/>
        <v>99.33555724751066</v>
      </c>
      <c r="P67" s="5">
        <f t="shared" si="29"/>
        <v>92.71318676434329</v>
      </c>
      <c r="Q67" s="5">
        <f t="shared" si="29"/>
        <v>86.91861259157183</v>
      </c>
      <c r="R67" s="5">
        <f t="shared" si="29"/>
        <v>81.80575302736172</v>
      </c>
      <c r="S67" s="5">
        <f t="shared" si="29"/>
        <v>77.26098897028606</v>
      </c>
      <c r="T67" s="5">
        <f t="shared" si="29"/>
        <v>73.1946211297447</v>
      </c>
      <c r="U67" s="5">
        <f t="shared" si="29"/>
        <v>69.53489007325746</v>
      </c>
      <c r="V67" s="5">
        <f t="shared" si="29"/>
        <v>66.22370483167377</v>
      </c>
      <c r="W67" s="5">
        <f t="shared" si="29"/>
        <v>63.21353643023406</v>
      </c>
      <c r="X67" s="5">
        <f t="shared" si="29"/>
        <v>60.46512180283258</v>
      </c>
      <c r="Y67" s="5">
        <f t="shared" si="29"/>
        <v>57.945741727714555</v>
      </c>
      <c r="Z67" s="5">
        <f t="shared" si="30"/>
        <v>55.62791205860597</v>
      </c>
      <c r="AA67" s="5">
        <f t="shared" si="30"/>
        <v>53.48837697942882</v>
      </c>
      <c r="AB67" s="5">
        <f t="shared" si="30"/>
        <v>51.507325980190714</v>
      </c>
      <c r="AC67" s="5">
        <f t="shared" si="30"/>
        <v>49.66777862375533</v>
      </c>
      <c r="AD67" s="5">
        <f t="shared" si="30"/>
        <v>47.95509660224653</v>
      </c>
      <c r="AE67" s="5">
        <f t="shared" si="30"/>
        <v>46.356593382171646</v>
      </c>
    </row>
    <row r="68" spans="1:31" ht="12.75">
      <c r="A68" s="9"/>
      <c r="B68" s="20">
        <v>65</v>
      </c>
      <c r="C68" s="44">
        <f t="shared" si="26"/>
        <v>447.9251700680272</v>
      </c>
      <c r="D68" s="33">
        <f t="shared" si="27"/>
        <v>0.31868871959954903</v>
      </c>
      <c r="E68" s="25">
        <f aca="true" t="shared" si="31" ref="E68:E99">D68*3785</f>
        <v>1206.2368036842931</v>
      </c>
      <c r="F68" s="5">
        <f t="shared" si="28"/>
        <v>289.49683288423034</v>
      </c>
      <c r="G68" s="5">
        <f t="shared" si="28"/>
        <v>241.2473607368586</v>
      </c>
      <c r="H68" s="5">
        <f t="shared" si="28"/>
        <v>206.78345206016454</v>
      </c>
      <c r="I68" s="5">
        <f t="shared" si="28"/>
        <v>180.93552055264396</v>
      </c>
      <c r="J68" s="5">
        <f t="shared" si="28"/>
        <v>160.83157382457242</v>
      </c>
      <c r="K68" s="5">
        <f t="shared" si="28"/>
        <v>144.74841644211517</v>
      </c>
      <c r="L68" s="5">
        <f t="shared" si="28"/>
        <v>131.58946949283197</v>
      </c>
      <c r="M68" s="5">
        <f t="shared" si="28"/>
        <v>120.6236803684293</v>
      </c>
      <c r="N68" s="5">
        <f t="shared" si="28"/>
        <v>111.34493572470397</v>
      </c>
      <c r="O68" s="5">
        <f t="shared" si="28"/>
        <v>103.39172603008227</v>
      </c>
      <c r="P68" s="5">
        <f t="shared" si="29"/>
        <v>96.49894429474345</v>
      </c>
      <c r="Q68" s="5">
        <f t="shared" si="29"/>
        <v>90.46776027632198</v>
      </c>
      <c r="R68" s="5">
        <f t="shared" si="29"/>
        <v>85.14612731889127</v>
      </c>
      <c r="S68" s="5">
        <f t="shared" si="29"/>
        <v>80.41578691228621</v>
      </c>
      <c r="T68" s="5">
        <f t="shared" si="29"/>
        <v>76.18337707479746</v>
      </c>
      <c r="U68" s="5">
        <f t="shared" si="29"/>
        <v>72.37420822105759</v>
      </c>
      <c r="V68" s="5">
        <f t="shared" si="29"/>
        <v>68.92781735338818</v>
      </c>
      <c r="W68" s="5">
        <f t="shared" si="29"/>
        <v>65.79473474641598</v>
      </c>
      <c r="X68" s="5">
        <f t="shared" si="29"/>
        <v>62.93409410526747</v>
      </c>
      <c r="Y68" s="5">
        <f t="shared" si="29"/>
        <v>60.31184018421465</v>
      </c>
      <c r="Z68" s="5">
        <f t="shared" si="30"/>
        <v>57.89936657684607</v>
      </c>
      <c r="AA68" s="5">
        <f t="shared" si="30"/>
        <v>55.672467862351986</v>
      </c>
      <c r="AB68" s="5">
        <f t="shared" si="30"/>
        <v>53.61052460819081</v>
      </c>
      <c r="AC68" s="5">
        <f t="shared" si="30"/>
        <v>51.695863015041134</v>
      </c>
      <c r="AD68" s="5">
        <f t="shared" si="30"/>
        <v>49.91324704900523</v>
      </c>
      <c r="AE68" s="5">
        <f t="shared" si="30"/>
        <v>48.249472147371726</v>
      </c>
    </row>
    <row r="69" spans="1:31" ht="12.75">
      <c r="A69" s="9"/>
      <c r="B69" s="20">
        <v>70</v>
      </c>
      <c r="C69" s="44">
        <f t="shared" si="26"/>
        <v>482.38095238095235</v>
      </c>
      <c r="D69" s="33">
        <f t="shared" si="27"/>
        <v>0.33071891388307384</v>
      </c>
      <c r="E69" s="25">
        <f t="shared" si="31"/>
        <v>1251.7710890474345</v>
      </c>
      <c r="F69" s="5">
        <f t="shared" si="28"/>
        <v>300.4250613713843</v>
      </c>
      <c r="G69" s="5">
        <f t="shared" si="28"/>
        <v>250.35421780948693</v>
      </c>
      <c r="H69" s="5">
        <f t="shared" si="28"/>
        <v>214.5893295509888</v>
      </c>
      <c r="I69" s="5">
        <f t="shared" si="28"/>
        <v>187.7656633571152</v>
      </c>
      <c r="J69" s="5">
        <f t="shared" si="28"/>
        <v>166.90281187299126</v>
      </c>
      <c r="K69" s="5">
        <f t="shared" si="28"/>
        <v>150.21253068569214</v>
      </c>
      <c r="L69" s="5">
        <f t="shared" si="28"/>
        <v>136.55684607790195</v>
      </c>
      <c r="M69" s="5">
        <f t="shared" si="28"/>
        <v>125.17710890474346</v>
      </c>
      <c r="N69" s="5">
        <f t="shared" si="28"/>
        <v>115.5481005274555</v>
      </c>
      <c r="O69" s="5">
        <f t="shared" si="28"/>
        <v>107.2946647754944</v>
      </c>
      <c r="P69" s="5">
        <f t="shared" si="29"/>
        <v>100.14168712379477</v>
      </c>
      <c r="Q69" s="5">
        <f t="shared" si="29"/>
        <v>93.8828316785576</v>
      </c>
      <c r="R69" s="5">
        <f t="shared" si="29"/>
        <v>88.36031216805421</v>
      </c>
      <c r="S69" s="5">
        <f t="shared" si="29"/>
        <v>83.45140593649563</v>
      </c>
      <c r="T69" s="5">
        <f t="shared" si="29"/>
        <v>79.05922667668008</v>
      </c>
      <c r="U69" s="5">
        <f t="shared" si="29"/>
        <v>75.10626534284607</v>
      </c>
      <c r="V69" s="5">
        <f t="shared" si="29"/>
        <v>71.52977651699626</v>
      </c>
      <c r="W69" s="5">
        <f t="shared" si="29"/>
        <v>68.27842303895098</v>
      </c>
      <c r="X69" s="5">
        <f t="shared" si="29"/>
        <v>65.30979595030094</v>
      </c>
      <c r="Y69" s="5">
        <f t="shared" si="29"/>
        <v>62.58855445237173</v>
      </c>
      <c r="Z69" s="5">
        <f t="shared" si="30"/>
        <v>60.08501227427686</v>
      </c>
      <c r="AA69" s="5">
        <f t="shared" si="30"/>
        <v>57.77405026372775</v>
      </c>
      <c r="AB69" s="5">
        <f t="shared" si="30"/>
        <v>55.634270624330426</v>
      </c>
      <c r="AC69" s="5">
        <f t="shared" si="30"/>
        <v>53.6473323877472</v>
      </c>
      <c r="AD69" s="5">
        <f t="shared" si="30"/>
        <v>51.797424374376604</v>
      </c>
      <c r="AE69" s="5">
        <f t="shared" si="30"/>
        <v>50.070843561897384</v>
      </c>
    </row>
    <row r="70" spans="1:31" ht="12.75">
      <c r="A70" s="9"/>
      <c r="B70" s="20">
        <v>75</v>
      </c>
      <c r="C70" s="44">
        <f t="shared" si="26"/>
        <v>516.8367346938775</v>
      </c>
      <c r="D70" s="33">
        <f t="shared" si="27"/>
        <v>0.3423265984407288</v>
      </c>
      <c r="E70" s="25">
        <f t="shared" si="31"/>
        <v>1295.7061750981586</v>
      </c>
      <c r="F70" s="5">
        <f t="shared" si="28"/>
        <v>310.96948202355804</v>
      </c>
      <c r="G70" s="5">
        <f t="shared" si="28"/>
        <v>259.1412350196317</v>
      </c>
      <c r="H70" s="5">
        <f t="shared" si="28"/>
        <v>222.12105858825575</v>
      </c>
      <c r="I70" s="5">
        <f t="shared" si="28"/>
        <v>194.3559262647238</v>
      </c>
      <c r="J70" s="5">
        <f t="shared" si="28"/>
        <v>172.76082334642115</v>
      </c>
      <c r="K70" s="5">
        <f t="shared" si="28"/>
        <v>155.48474101177902</v>
      </c>
      <c r="L70" s="5">
        <f t="shared" si="28"/>
        <v>141.34976455616277</v>
      </c>
      <c r="M70" s="5">
        <f t="shared" si="28"/>
        <v>129.57061750981586</v>
      </c>
      <c r="N70" s="5">
        <f t="shared" si="28"/>
        <v>119.60364693213772</v>
      </c>
      <c r="O70" s="5">
        <f t="shared" si="28"/>
        <v>111.06052929412787</v>
      </c>
      <c r="P70" s="5">
        <f t="shared" si="29"/>
        <v>103.65649400785269</v>
      </c>
      <c r="Q70" s="5">
        <f t="shared" si="29"/>
        <v>97.1779631323619</v>
      </c>
      <c r="R70" s="5">
        <f t="shared" si="29"/>
        <v>91.46161235987002</v>
      </c>
      <c r="S70" s="5">
        <f t="shared" si="29"/>
        <v>86.38041167321057</v>
      </c>
      <c r="T70" s="5">
        <f t="shared" si="29"/>
        <v>81.83407421672581</v>
      </c>
      <c r="U70" s="5">
        <f t="shared" si="29"/>
        <v>77.74237050588951</v>
      </c>
      <c r="V70" s="5">
        <f t="shared" si="29"/>
        <v>74.04035286275192</v>
      </c>
      <c r="W70" s="5">
        <f t="shared" si="29"/>
        <v>70.67488227808138</v>
      </c>
      <c r="X70" s="5">
        <f t="shared" si="29"/>
        <v>67.60206130946915</v>
      </c>
      <c r="Y70" s="5">
        <f t="shared" si="29"/>
        <v>64.78530875490793</v>
      </c>
      <c r="Z70" s="5">
        <f t="shared" si="30"/>
        <v>62.193896404711616</v>
      </c>
      <c r="AA70" s="5">
        <f t="shared" si="30"/>
        <v>59.80182346606886</v>
      </c>
      <c r="AB70" s="5">
        <f t="shared" si="30"/>
        <v>57.586941115473714</v>
      </c>
      <c r="AC70" s="5">
        <f t="shared" si="30"/>
        <v>55.53026464706394</v>
      </c>
      <c r="AD70" s="5">
        <f t="shared" si="30"/>
        <v>53.61542793509622</v>
      </c>
      <c r="AE70" s="5">
        <f t="shared" si="30"/>
        <v>51.82824700392634</v>
      </c>
    </row>
    <row r="71" spans="1:31" ht="12.75">
      <c r="A71" s="9"/>
      <c r="B71" s="20">
        <v>80</v>
      </c>
      <c r="C71" s="44">
        <f t="shared" si="26"/>
        <v>551.2925170068027</v>
      </c>
      <c r="D71" s="33">
        <f t="shared" si="27"/>
        <v>0.3535533905932738</v>
      </c>
      <c r="E71" s="25">
        <f t="shared" si="31"/>
        <v>1338.1995833955414</v>
      </c>
      <c r="F71" s="5">
        <f t="shared" si="28"/>
        <v>321.1679000149299</v>
      </c>
      <c r="G71" s="5">
        <f t="shared" si="28"/>
        <v>267.63991667910824</v>
      </c>
      <c r="H71" s="5">
        <f t="shared" si="28"/>
        <v>229.40564286780707</v>
      </c>
      <c r="I71" s="5">
        <f t="shared" si="28"/>
        <v>200.7299375093312</v>
      </c>
      <c r="J71" s="5">
        <f t="shared" si="28"/>
        <v>178.4266111194055</v>
      </c>
      <c r="K71" s="5">
        <f t="shared" si="28"/>
        <v>160.58395000746495</v>
      </c>
      <c r="L71" s="5">
        <f t="shared" si="28"/>
        <v>145.98540909769542</v>
      </c>
      <c r="M71" s="5">
        <f t="shared" si="28"/>
        <v>133.81995833955412</v>
      </c>
      <c r="N71" s="5">
        <f t="shared" si="28"/>
        <v>123.52611539035766</v>
      </c>
      <c r="O71" s="5">
        <f t="shared" si="28"/>
        <v>114.70282143390354</v>
      </c>
      <c r="P71" s="5">
        <f t="shared" si="29"/>
        <v>107.0559666716433</v>
      </c>
      <c r="Q71" s="5">
        <f t="shared" si="29"/>
        <v>100.3649687546656</v>
      </c>
      <c r="R71" s="5">
        <f t="shared" si="29"/>
        <v>94.46114706321468</v>
      </c>
      <c r="S71" s="5">
        <f t="shared" si="29"/>
        <v>89.21330555970275</v>
      </c>
      <c r="T71" s="5">
        <f t="shared" si="29"/>
        <v>84.51786842498156</v>
      </c>
      <c r="U71" s="5">
        <f t="shared" si="29"/>
        <v>80.29197500373247</v>
      </c>
      <c r="V71" s="5">
        <f t="shared" si="29"/>
        <v>76.46854762260236</v>
      </c>
      <c r="W71" s="5">
        <f t="shared" si="29"/>
        <v>72.99270454884771</v>
      </c>
      <c r="X71" s="5">
        <f t="shared" si="29"/>
        <v>69.81910869889781</v>
      </c>
      <c r="Y71" s="5">
        <f t="shared" si="29"/>
        <v>66.90997916977706</v>
      </c>
      <c r="Z71" s="5">
        <f t="shared" si="30"/>
        <v>64.23358000298599</v>
      </c>
      <c r="AA71" s="5">
        <f t="shared" si="30"/>
        <v>61.76305769517883</v>
      </c>
      <c r="AB71" s="5">
        <f t="shared" si="30"/>
        <v>59.475537039801836</v>
      </c>
      <c r="AC71" s="5">
        <f t="shared" si="30"/>
        <v>57.35141071695177</v>
      </c>
      <c r="AD71" s="5">
        <f t="shared" si="30"/>
        <v>55.373775864643086</v>
      </c>
      <c r="AE71" s="5">
        <f t="shared" si="30"/>
        <v>53.52798333582165</v>
      </c>
    </row>
    <row r="72" spans="1:31" ht="12.75">
      <c r="A72" s="9"/>
      <c r="B72" s="20">
        <v>85</v>
      </c>
      <c r="C72" s="44">
        <f t="shared" si="26"/>
        <v>585.748299319728</v>
      </c>
      <c r="D72" s="33">
        <f t="shared" si="27"/>
        <v>0.3644344934278313</v>
      </c>
      <c r="E72" s="25">
        <f t="shared" si="31"/>
        <v>1379.3845576243414</v>
      </c>
      <c r="F72" s="5">
        <f t="shared" si="28"/>
        <v>331.0522938298419</v>
      </c>
      <c r="G72" s="5">
        <f t="shared" si="28"/>
        <v>275.87691152486826</v>
      </c>
      <c r="H72" s="5">
        <f t="shared" si="28"/>
        <v>236.4659241641728</v>
      </c>
      <c r="I72" s="5">
        <f t="shared" si="28"/>
        <v>206.9076836436512</v>
      </c>
      <c r="J72" s="5">
        <f t="shared" si="28"/>
        <v>183.91794101657885</v>
      </c>
      <c r="K72" s="5">
        <f t="shared" si="28"/>
        <v>165.52614691492096</v>
      </c>
      <c r="L72" s="5">
        <f t="shared" si="28"/>
        <v>150.4783153772009</v>
      </c>
      <c r="M72" s="5">
        <f t="shared" si="28"/>
        <v>137.93845576243413</v>
      </c>
      <c r="N72" s="5">
        <f t="shared" si="28"/>
        <v>127.32780531916998</v>
      </c>
      <c r="O72" s="5">
        <f t="shared" si="28"/>
        <v>118.2329620820864</v>
      </c>
      <c r="P72" s="5">
        <f t="shared" si="29"/>
        <v>110.35076460994732</v>
      </c>
      <c r="Q72" s="5">
        <f t="shared" si="29"/>
        <v>103.4538418218256</v>
      </c>
      <c r="R72" s="5">
        <f t="shared" si="29"/>
        <v>97.36832171465939</v>
      </c>
      <c r="S72" s="5">
        <f t="shared" si="29"/>
        <v>91.95897050828943</v>
      </c>
      <c r="T72" s="5">
        <f t="shared" si="29"/>
        <v>87.11902469206366</v>
      </c>
      <c r="U72" s="5">
        <f t="shared" si="29"/>
        <v>82.76307345746048</v>
      </c>
      <c r="V72" s="5">
        <f t="shared" si="29"/>
        <v>78.82197472139094</v>
      </c>
      <c r="W72" s="5">
        <f t="shared" si="29"/>
        <v>75.23915768860044</v>
      </c>
      <c r="X72" s="5">
        <f t="shared" si="29"/>
        <v>71.96788996300911</v>
      </c>
      <c r="Y72" s="5">
        <f t="shared" si="29"/>
        <v>68.96922788121707</v>
      </c>
      <c r="Z72" s="5">
        <f t="shared" si="30"/>
        <v>66.21045876596838</v>
      </c>
      <c r="AA72" s="5">
        <f t="shared" si="30"/>
        <v>63.66390265958499</v>
      </c>
      <c r="AB72" s="5">
        <f t="shared" si="30"/>
        <v>61.30598033885962</v>
      </c>
      <c r="AC72" s="5">
        <f t="shared" si="30"/>
        <v>59.1164810410432</v>
      </c>
      <c r="AD72" s="5">
        <f t="shared" si="30"/>
        <v>57.077981694800336</v>
      </c>
      <c r="AE72" s="5">
        <f t="shared" si="30"/>
        <v>55.17538230497366</v>
      </c>
    </row>
    <row r="73" spans="1:31" ht="12.75">
      <c r="A73" s="9"/>
      <c r="B73" s="20">
        <v>90</v>
      </c>
      <c r="C73" s="44">
        <f t="shared" si="26"/>
        <v>620.2040816326531</v>
      </c>
      <c r="D73" s="33">
        <f t="shared" si="27"/>
        <v>0.375</v>
      </c>
      <c r="E73" s="25">
        <f t="shared" si="31"/>
        <v>1419.375</v>
      </c>
      <c r="F73" s="5">
        <f t="shared" si="28"/>
        <v>340.65</v>
      </c>
      <c r="G73" s="5">
        <f t="shared" si="28"/>
        <v>283.875</v>
      </c>
      <c r="H73" s="5">
        <f t="shared" si="28"/>
        <v>243.32142857142858</v>
      </c>
      <c r="I73" s="5">
        <f t="shared" si="28"/>
        <v>212.90625</v>
      </c>
      <c r="J73" s="5">
        <f t="shared" si="28"/>
        <v>189.25</v>
      </c>
      <c r="K73" s="5">
        <f t="shared" si="28"/>
        <v>170.325</v>
      </c>
      <c r="L73" s="5">
        <f t="shared" si="28"/>
        <v>154.8409090909091</v>
      </c>
      <c r="M73" s="5">
        <f t="shared" si="28"/>
        <v>141.9375</v>
      </c>
      <c r="N73" s="5">
        <f t="shared" si="28"/>
        <v>131.01923076923077</v>
      </c>
      <c r="O73" s="5">
        <f t="shared" si="28"/>
        <v>121.66071428571429</v>
      </c>
      <c r="P73" s="5">
        <f t="shared" si="29"/>
        <v>113.55</v>
      </c>
      <c r="Q73" s="5">
        <f t="shared" si="29"/>
        <v>106.453125</v>
      </c>
      <c r="R73" s="5">
        <f t="shared" si="29"/>
        <v>100.19117647058823</v>
      </c>
      <c r="S73" s="5">
        <f t="shared" si="29"/>
        <v>94.625</v>
      </c>
      <c r="T73" s="5">
        <f t="shared" si="29"/>
        <v>89.64473684210526</v>
      </c>
      <c r="U73" s="5">
        <f t="shared" si="29"/>
        <v>85.1625</v>
      </c>
      <c r="V73" s="5">
        <f t="shared" si="29"/>
        <v>81.10714285714286</v>
      </c>
      <c r="W73" s="5">
        <f t="shared" si="29"/>
        <v>77.42045454545455</v>
      </c>
      <c r="X73" s="5">
        <f t="shared" si="29"/>
        <v>74.05434782608695</v>
      </c>
      <c r="Y73" s="5">
        <f t="shared" si="29"/>
        <v>70.96875</v>
      </c>
      <c r="Z73" s="5">
        <f t="shared" si="30"/>
        <v>68.13</v>
      </c>
      <c r="AA73" s="5">
        <f t="shared" si="30"/>
        <v>65.50961538461539</v>
      </c>
      <c r="AB73" s="5">
        <f t="shared" si="30"/>
        <v>63.083333333333336</v>
      </c>
      <c r="AC73" s="5">
        <f t="shared" si="30"/>
        <v>60.830357142857146</v>
      </c>
      <c r="AD73" s="5">
        <f t="shared" si="30"/>
        <v>58.73275862068966</v>
      </c>
      <c r="AE73" s="5">
        <f t="shared" si="30"/>
        <v>56.775</v>
      </c>
    </row>
    <row r="74" spans="1:31" ht="12.75">
      <c r="A74" s="9"/>
      <c r="B74" s="20">
        <v>95</v>
      </c>
      <c r="C74" s="44">
        <f t="shared" si="26"/>
        <v>654.6598639455783</v>
      </c>
      <c r="D74" s="33">
        <f t="shared" si="27"/>
        <v>0.385275875185561</v>
      </c>
      <c r="E74" s="25">
        <f t="shared" si="31"/>
        <v>1458.2691875773485</v>
      </c>
      <c r="F74" s="5">
        <f aca="true" t="shared" si="32" ref="F74:O83">$E74*1.2/F$3</f>
        <v>349.9846050185636</v>
      </c>
      <c r="G74" s="5">
        <f t="shared" si="32"/>
        <v>291.65383751546966</v>
      </c>
      <c r="H74" s="5">
        <f t="shared" si="32"/>
        <v>249.9890035846883</v>
      </c>
      <c r="I74" s="5">
        <f t="shared" si="32"/>
        <v>218.74037813660226</v>
      </c>
      <c r="J74" s="5">
        <f t="shared" si="32"/>
        <v>194.4358916769798</v>
      </c>
      <c r="K74" s="5">
        <f t="shared" si="32"/>
        <v>174.9923025092818</v>
      </c>
      <c r="L74" s="5">
        <f t="shared" si="32"/>
        <v>159.08391137207437</v>
      </c>
      <c r="M74" s="5">
        <f t="shared" si="32"/>
        <v>145.82691875773483</v>
      </c>
      <c r="N74" s="5">
        <f t="shared" si="32"/>
        <v>134.6094634686783</v>
      </c>
      <c r="O74" s="5">
        <f t="shared" si="32"/>
        <v>124.99450179234415</v>
      </c>
      <c r="P74" s="5">
        <f aca="true" t="shared" si="33" ref="P74:Y83">$E74*1.2/P$3</f>
        <v>116.66153500618788</v>
      </c>
      <c r="Q74" s="5">
        <f t="shared" si="33"/>
        <v>109.37018906830113</v>
      </c>
      <c r="R74" s="5">
        <f t="shared" si="33"/>
        <v>102.93664853487165</v>
      </c>
      <c r="S74" s="5">
        <f t="shared" si="33"/>
        <v>97.2179458384899</v>
      </c>
      <c r="T74" s="5">
        <f t="shared" si="33"/>
        <v>92.10121184699042</v>
      </c>
      <c r="U74" s="5">
        <f t="shared" si="33"/>
        <v>87.4961512546409</v>
      </c>
      <c r="V74" s="5">
        <f t="shared" si="33"/>
        <v>83.32966786156277</v>
      </c>
      <c r="W74" s="5">
        <f t="shared" si="33"/>
        <v>79.54195568603718</v>
      </c>
      <c r="X74" s="5">
        <f t="shared" si="33"/>
        <v>76.08360978664426</v>
      </c>
      <c r="Y74" s="5">
        <f t="shared" si="33"/>
        <v>72.91345937886742</v>
      </c>
      <c r="Z74" s="5">
        <f aca="true" t="shared" si="34" ref="Z74:AE83">$E74*1.2/Z$3</f>
        <v>69.99692100371273</v>
      </c>
      <c r="AA74" s="5">
        <f t="shared" si="34"/>
        <v>67.30473173433916</v>
      </c>
      <c r="AB74" s="5">
        <f t="shared" si="34"/>
        <v>64.8119638923266</v>
      </c>
      <c r="AC74" s="5">
        <f t="shared" si="34"/>
        <v>62.497250896172076</v>
      </c>
      <c r="AD74" s="5">
        <f t="shared" si="34"/>
        <v>60.34217327906269</v>
      </c>
      <c r="AE74" s="5">
        <f t="shared" si="34"/>
        <v>58.33076750309394</v>
      </c>
    </row>
    <row r="75" spans="1:31" ht="12.75">
      <c r="A75" s="18"/>
      <c r="B75" s="22">
        <v>100</v>
      </c>
      <c r="C75" s="46">
        <f t="shared" si="26"/>
        <v>689.1156462585034</v>
      </c>
      <c r="D75" s="35">
        <f t="shared" si="27"/>
        <v>0.39528470752104744</v>
      </c>
      <c r="E75" s="27">
        <f t="shared" si="31"/>
        <v>1496.1526179671646</v>
      </c>
      <c r="F75" s="16">
        <f t="shared" si="32"/>
        <v>359.0766283121195</v>
      </c>
      <c r="G75" s="16">
        <f t="shared" si="32"/>
        <v>299.2305235934329</v>
      </c>
      <c r="H75" s="16">
        <f t="shared" si="32"/>
        <v>256.48330593722824</v>
      </c>
      <c r="I75" s="16">
        <f t="shared" si="32"/>
        <v>224.4228926950747</v>
      </c>
      <c r="J75" s="16">
        <f t="shared" si="32"/>
        <v>199.48701572895527</v>
      </c>
      <c r="K75" s="16">
        <f t="shared" si="32"/>
        <v>179.53831415605976</v>
      </c>
      <c r="L75" s="16">
        <f t="shared" si="32"/>
        <v>163.2166492327816</v>
      </c>
      <c r="M75" s="16">
        <f t="shared" si="32"/>
        <v>149.61526179671645</v>
      </c>
      <c r="N75" s="16">
        <f t="shared" si="32"/>
        <v>138.10639550466135</v>
      </c>
      <c r="O75" s="16">
        <f t="shared" si="32"/>
        <v>128.24165296861412</v>
      </c>
      <c r="P75" s="16">
        <f t="shared" si="33"/>
        <v>119.69220943737317</v>
      </c>
      <c r="Q75" s="16">
        <f t="shared" si="33"/>
        <v>112.21144634753735</v>
      </c>
      <c r="R75" s="16">
        <f t="shared" si="33"/>
        <v>105.61077303297633</v>
      </c>
      <c r="S75" s="16">
        <f t="shared" si="33"/>
        <v>99.74350786447764</v>
      </c>
      <c r="T75" s="16">
        <f t="shared" si="33"/>
        <v>94.49384955582093</v>
      </c>
      <c r="U75" s="16">
        <f t="shared" si="33"/>
        <v>89.76915707802988</v>
      </c>
      <c r="V75" s="16">
        <f t="shared" si="33"/>
        <v>85.49443531240941</v>
      </c>
      <c r="W75" s="16">
        <f t="shared" si="33"/>
        <v>81.6083246163908</v>
      </c>
      <c r="X75" s="16">
        <f t="shared" si="33"/>
        <v>78.0601365895912</v>
      </c>
      <c r="Y75" s="16">
        <f t="shared" si="33"/>
        <v>74.80763089835823</v>
      </c>
      <c r="Z75" s="16">
        <f t="shared" si="34"/>
        <v>71.8153256624239</v>
      </c>
      <c r="AA75" s="16">
        <f t="shared" si="34"/>
        <v>69.05319775233068</v>
      </c>
      <c r="AB75" s="16">
        <f t="shared" si="34"/>
        <v>66.49567190965176</v>
      </c>
      <c r="AC75" s="16">
        <f t="shared" si="34"/>
        <v>64.12082648430706</v>
      </c>
      <c r="AD75" s="16">
        <f t="shared" si="34"/>
        <v>61.90976350208957</v>
      </c>
      <c r="AE75" s="16">
        <f t="shared" si="34"/>
        <v>59.84610471868658</v>
      </c>
    </row>
    <row r="76" spans="1:31" ht="12.75">
      <c r="A76" s="9">
        <v>8003</v>
      </c>
      <c r="B76" s="20">
        <v>15</v>
      </c>
      <c r="C76" s="44">
        <f>B76/14.7*101.3</f>
        <v>103.36734693877551</v>
      </c>
      <c r="D76" s="33">
        <f>(B76/40*D$81^2)^0.5</f>
        <v>0.18371173070873836</v>
      </c>
      <c r="E76" s="25">
        <f t="shared" si="31"/>
        <v>695.3489007325747</v>
      </c>
      <c r="F76" s="5">
        <f t="shared" si="32"/>
        <v>166.88373617581794</v>
      </c>
      <c r="G76" s="5">
        <f t="shared" si="32"/>
        <v>139.06978014651494</v>
      </c>
      <c r="H76" s="5">
        <f t="shared" si="32"/>
        <v>119.20266869701281</v>
      </c>
      <c r="I76" s="5">
        <f t="shared" si="32"/>
        <v>104.30233510988622</v>
      </c>
      <c r="J76" s="5">
        <f t="shared" si="32"/>
        <v>92.7131867643433</v>
      </c>
      <c r="K76" s="5">
        <f t="shared" si="32"/>
        <v>83.44186808790897</v>
      </c>
      <c r="L76" s="5">
        <f t="shared" si="32"/>
        <v>75.85624371628089</v>
      </c>
      <c r="M76" s="5">
        <f t="shared" si="32"/>
        <v>69.53489007325747</v>
      </c>
      <c r="N76" s="5">
        <f t="shared" si="32"/>
        <v>64.18605237531459</v>
      </c>
      <c r="O76" s="5">
        <f t="shared" si="32"/>
        <v>59.601334348506406</v>
      </c>
      <c r="P76" s="5">
        <f t="shared" si="33"/>
        <v>55.62791205860598</v>
      </c>
      <c r="Q76" s="5">
        <f t="shared" si="33"/>
        <v>52.15116755494311</v>
      </c>
      <c r="R76" s="5">
        <f t="shared" si="33"/>
        <v>49.08345181641704</v>
      </c>
      <c r="S76" s="5">
        <f t="shared" si="33"/>
        <v>46.35659338217165</v>
      </c>
      <c r="T76" s="5">
        <f t="shared" si="33"/>
        <v>43.91677267784683</v>
      </c>
      <c r="U76" s="5">
        <f t="shared" si="33"/>
        <v>41.720934043954486</v>
      </c>
      <c r="V76" s="5">
        <f t="shared" si="33"/>
        <v>39.73422289900427</v>
      </c>
      <c r="W76" s="5">
        <f t="shared" si="33"/>
        <v>37.92812185814044</v>
      </c>
      <c r="X76" s="5">
        <f t="shared" si="33"/>
        <v>36.27907308169955</v>
      </c>
      <c r="Y76" s="5">
        <f t="shared" si="33"/>
        <v>34.767445036628736</v>
      </c>
      <c r="Z76" s="5">
        <f t="shared" si="34"/>
        <v>33.37674723516359</v>
      </c>
      <c r="AA76" s="5">
        <f t="shared" si="34"/>
        <v>32.093026187657294</v>
      </c>
      <c r="AB76" s="5">
        <f t="shared" si="34"/>
        <v>30.904395588114433</v>
      </c>
      <c r="AC76" s="5">
        <f t="shared" si="34"/>
        <v>29.800667174253203</v>
      </c>
      <c r="AD76" s="5">
        <f t="shared" si="34"/>
        <v>28.77305796134792</v>
      </c>
      <c r="AE76" s="5">
        <f t="shared" si="34"/>
        <v>27.81395602930299</v>
      </c>
    </row>
    <row r="77" spans="1:31" ht="12.75">
      <c r="A77" s="9"/>
      <c r="B77" s="20">
        <v>20</v>
      </c>
      <c r="C77" s="44">
        <f>B77/14.7*101.3</f>
        <v>137.82312925170066</v>
      </c>
      <c r="D77" s="33">
        <f>(B77/40*D$81^2)^0.5</f>
        <v>0.21213203435596426</v>
      </c>
      <c r="E77" s="25">
        <f t="shared" si="31"/>
        <v>802.9197500373247</v>
      </c>
      <c r="F77" s="5">
        <f t="shared" si="32"/>
        <v>192.7007400089579</v>
      </c>
      <c r="G77" s="5">
        <f t="shared" si="32"/>
        <v>160.58395000746492</v>
      </c>
      <c r="H77" s="5">
        <f t="shared" si="32"/>
        <v>137.64338572068422</v>
      </c>
      <c r="I77" s="5">
        <f t="shared" si="32"/>
        <v>120.43796250559869</v>
      </c>
      <c r="J77" s="5">
        <f t="shared" si="32"/>
        <v>107.05596667164328</v>
      </c>
      <c r="K77" s="5">
        <f t="shared" si="32"/>
        <v>96.35037000447895</v>
      </c>
      <c r="L77" s="5">
        <f t="shared" si="32"/>
        <v>87.59124545861722</v>
      </c>
      <c r="M77" s="5">
        <f t="shared" si="32"/>
        <v>80.29197500373246</v>
      </c>
      <c r="N77" s="5">
        <f t="shared" si="32"/>
        <v>74.11566923421458</v>
      </c>
      <c r="O77" s="5">
        <f t="shared" si="32"/>
        <v>68.82169286034211</v>
      </c>
      <c r="P77" s="5">
        <f t="shared" si="33"/>
        <v>64.23358000298597</v>
      </c>
      <c r="Q77" s="5">
        <f t="shared" si="33"/>
        <v>60.218981252799345</v>
      </c>
      <c r="R77" s="5">
        <f t="shared" si="33"/>
        <v>56.67668823792879</v>
      </c>
      <c r="S77" s="5">
        <f t="shared" si="33"/>
        <v>53.52798333582164</v>
      </c>
      <c r="T77" s="5">
        <f t="shared" si="33"/>
        <v>50.71072105498892</v>
      </c>
      <c r="U77" s="5">
        <f t="shared" si="33"/>
        <v>48.17518500223947</v>
      </c>
      <c r="V77" s="5">
        <f t="shared" si="33"/>
        <v>45.881128573561405</v>
      </c>
      <c r="W77" s="5">
        <f t="shared" si="33"/>
        <v>43.79562272930861</v>
      </c>
      <c r="X77" s="5">
        <f t="shared" si="33"/>
        <v>41.89146521933868</v>
      </c>
      <c r="Y77" s="5">
        <f t="shared" si="33"/>
        <v>40.14598750186623</v>
      </c>
      <c r="Z77" s="5">
        <f t="shared" si="34"/>
        <v>38.54014800179158</v>
      </c>
      <c r="AA77" s="5">
        <f t="shared" si="34"/>
        <v>37.05783461710729</v>
      </c>
      <c r="AB77" s="5">
        <f t="shared" si="34"/>
        <v>35.685322223881094</v>
      </c>
      <c r="AC77" s="5">
        <f t="shared" si="34"/>
        <v>34.410846430171055</v>
      </c>
      <c r="AD77" s="5">
        <f t="shared" si="34"/>
        <v>33.22426551878585</v>
      </c>
      <c r="AE77" s="5">
        <f t="shared" si="34"/>
        <v>32.11679000149299</v>
      </c>
    </row>
    <row r="78" spans="1:31" ht="12.75">
      <c r="A78" s="9"/>
      <c r="B78" s="20">
        <v>25</v>
      </c>
      <c r="C78" s="44">
        <f aca="true" t="shared" si="35" ref="C78:C93">B78/14.7*101.3</f>
        <v>172.27891156462584</v>
      </c>
      <c r="D78" s="33">
        <f>(B78/40*D$81^2)^0.5</f>
        <v>0.23717082451262844</v>
      </c>
      <c r="E78" s="25">
        <f t="shared" si="31"/>
        <v>897.6915707802987</v>
      </c>
      <c r="F78" s="5">
        <f t="shared" si="32"/>
        <v>215.44597698727165</v>
      </c>
      <c r="G78" s="5">
        <f t="shared" si="32"/>
        <v>179.53831415605973</v>
      </c>
      <c r="H78" s="5">
        <f t="shared" si="32"/>
        <v>153.8899835623369</v>
      </c>
      <c r="I78" s="5">
        <f t="shared" si="32"/>
        <v>134.6537356170448</v>
      </c>
      <c r="J78" s="5">
        <f t="shared" si="32"/>
        <v>119.69220943737315</v>
      </c>
      <c r="K78" s="5">
        <f t="shared" si="32"/>
        <v>107.72298849363582</v>
      </c>
      <c r="L78" s="5">
        <f t="shared" si="32"/>
        <v>97.92998953966894</v>
      </c>
      <c r="M78" s="5">
        <f t="shared" si="32"/>
        <v>89.76915707802986</v>
      </c>
      <c r="N78" s="5">
        <f t="shared" si="32"/>
        <v>82.8638373027968</v>
      </c>
      <c r="O78" s="5">
        <f t="shared" si="32"/>
        <v>76.94499178116845</v>
      </c>
      <c r="P78" s="5">
        <f t="shared" si="33"/>
        <v>71.81532566242389</v>
      </c>
      <c r="Q78" s="5">
        <f t="shared" si="33"/>
        <v>67.3268678085224</v>
      </c>
      <c r="R78" s="5">
        <f t="shared" si="33"/>
        <v>63.366463819785785</v>
      </c>
      <c r="S78" s="5">
        <f t="shared" si="33"/>
        <v>59.846104718686576</v>
      </c>
      <c r="T78" s="5">
        <f t="shared" si="33"/>
        <v>56.69630973349254</v>
      </c>
      <c r="U78" s="5">
        <f t="shared" si="33"/>
        <v>53.86149424681791</v>
      </c>
      <c r="V78" s="5">
        <f t="shared" si="33"/>
        <v>51.296661187445636</v>
      </c>
      <c r="W78" s="5">
        <f t="shared" si="33"/>
        <v>48.96499476983447</v>
      </c>
      <c r="X78" s="5">
        <f t="shared" si="33"/>
        <v>46.83608195375471</v>
      </c>
      <c r="Y78" s="5">
        <f t="shared" si="33"/>
        <v>44.88457853901493</v>
      </c>
      <c r="Z78" s="5">
        <f t="shared" si="34"/>
        <v>43.08919539745433</v>
      </c>
      <c r="AA78" s="5">
        <f t="shared" si="34"/>
        <v>41.4319186513984</v>
      </c>
      <c r="AB78" s="5">
        <f t="shared" si="34"/>
        <v>39.897403145791046</v>
      </c>
      <c r="AC78" s="5">
        <f t="shared" si="34"/>
        <v>38.47249589058423</v>
      </c>
      <c r="AD78" s="5">
        <f t="shared" si="34"/>
        <v>37.14585810125374</v>
      </c>
      <c r="AE78" s="5">
        <f t="shared" si="34"/>
        <v>35.907662831211944</v>
      </c>
    </row>
    <row r="79" spans="1:31" ht="12.75">
      <c r="A79" s="9"/>
      <c r="B79" s="20">
        <v>30</v>
      </c>
      <c r="C79" s="44">
        <f t="shared" si="35"/>
        <v>206.73469387755102</v>
      </c>
      <c r="D79" s="33">
        <f>(B79/40*D$81^2)^0.5</f>
        <v>0.2598076211353316</v>
      </c>
      <c r="E79" s="25">
        <f t="shared" si="31"/>
        <v>983.3718459972301</v>
      </c>
      <c r="F79" s="5">
        <f t="shared" si="32"/>
        <v>236.00924303933522</v>
      </c>
      <c r="G79" s="5">
        <f t="shared" si="32"/>
        <v>196.674369199446</v>
      </c>
      <c r="H79" s="5">
        <f t="shared" si="32"/>
        <v>168.57803074238228</v>
      </c>
      <c r="I79" s="5">
        <f t="shared" si="32"/>
        <v>147.5057768995845</v>
      </c>
      <c r="J79" s="5">
        <f t="shared" si="32"/>
        <v>131.116246132964</v>
      </c>
      <c r="K79" s="5">
        <f t="shared" si="32"/>
        <v>118.00462151966761</v>
      </c>
      <c r="L79" s="5">
        <f t="shared" si="32"/>
        <v>107.27692865424328</v>
      </c>
      <c r="M79" s="5">
        <f t="shared" si="32"/>
        <v>98.337184599723</v>
      </c>
      <c r="N79" s="5">
        <f t="shared" si="32"/>
        <v>90.7727857843597</v>
      </c>
      <c r="O79" s="5">
        <f t="shared" si="32"/>
        <v>84.28901537119114</v>
      </c>
      <c r="P79" s="5">
        <f t="shared" si="33"/>
        <v>78.6697476797784</v>
      </c>
      <c r="Q79" s="5">
        <f t="shared" si="33"/>
        <v>73.75288844979225</v>
      </c>
      <c r="R79" s="5">
        <f t="shared" si="33"/>
        <v>69.4144832468633</v>
      </c>
      <c r="S79" s="5">
        <f t="shared" si="33"/>
        <v>65.558123066482</v>
      </c>
      <c r="T79" s="5">
        <f t="shared" si="33"/>
        <v>62.10769553666716</v>
      </c>
      <c r="U79" s="5">
        <f t="shared" si="33"/>
        <v>59.002310759833804</v>
      </c>
      <c r="V79" s="5">
        <f t="shared" si="33"/>
        <v>56.19267691412743</v>
      </c>
      <c r="W79" s="5">
        <f t="shared" si="33"/>
        <v>53.63846432712164</v>
      </c>
      <c r="X79" s="5">
        <f t="shared" si="33"/>
        <v>51.306357182464176</v>
      </c>
      <c r="Y79" s="5">
        <f t="shared" si="33"/>
        <v>49.1685922998615</v>
      </c>
      <c r="Z79" s="5">
        <f t="shared" si="34"/>
        <v>47.20184860786704</v>
      </c>
      <c r="AA79" s="5">
        <f t="shared" si="34"/>
        <v>45.38639289217985</v>
      </c>
      <c r="AB79" s="5">
        <f t="shared" si="34"/>
        <v>43.70541537765467</v>
      </c>
      <c r="AC79" s="5">
        <f t="shared" si="34"/>
        <v>42.14450768559557</v>
      </c>
      <c r="AD79" s="5">
        <f t="shared" si="34"/>
        <v>40.69124879988538</v>
      </c>
      <c r="AE79" s="5">
        <f t="shared" si="34"/>
        <v>39.3348738398892</v>
      </c>
    </row>
    <row r="80" spans="1:31" ht="12.75">
      <c r="A80" s="9"/>
      <c r="B80" s="20">
        <v>35</v>
      </c>
      <c r="C80" s="44">
        <f t="shared" si="35"/>
        <v>241.19047619047618</v>
      </c>
      <c r="D80" s="33">
        <f>(B80/40*D$81^2)^0.5</f>
        <v>0.2806243040080456</v>
      </c>
      <c r="E80" s="25">
        <f t="shared" si="31"/>
        <v>1062.1629906704527</v>
      </c>
      <c r="F80" s="5">
        <f t="shared" si="32"/>
        <v>254.91911776090865</v>
      </c>
      <c r="G80" s="5">
        <f t="shared" si="32"/>
        <v>212.43259813409054</v>
      </c>
      <c r="H80" s="5">
        <f t="shared" si="32"/>
        <v>182.08508411493474</v>
      </c>
      <c r="I80" s="5">
        <f t="shared" si="32"/>
        <v>159.3244486005679</v>
      </c>
      <c r="J80" s="5">
        <f t="shared" si="32"/>
        <v>141.6217320893937</v>
      </c>
      <c r="K80" s="5">
        <f t="shared" si="32"/>
        <v>127.45955888045432</v>
      </c>
      <c r="L80" s="5">
        <f t="shared" si="32"/>
        <v>115.87232625495848</v>
      </c>
      <c r="M80" s="5">
        <f t="shared" si="32"/>
        <v>106.21629906704527</v>
      </c>
      <c r="N80" s="5">
        <f t="shared" si="32"/>
        <v>98.0458145234264</v>
      </c>
      <c r="O80" s="5">
        <f t="shared" si="32"/>
        <v>91.04254205746737</v>
      </c>
      <c r="P80" s="5">
        <f t="shared" si="33"/>
        <v>84.97303925363622</v>
      </c>
      <c r="Q80" s="5">
        <f t="shared" si="33"/>
        <v>79.66222430028395</v>
      </c>
      <c r="R80" s="5">
        <f t="shared" si="33"/>
        <v>74.9762111061496</v>
      </c>
      <c r="S80" s="5">
        <f t="shared" si="33"/>
        <v>70.81086604469685</v>
      </c>
      <c r="T80" s="5">
        <f t="shared" si="33"/>
        <v>67.08397835813385</v>
      </c>
      <c r="U80" s="5">
        <f t="shared" si="33"/>
        <v>63.72977944022716</v>
      </c>
      <c r="V80" s="5">
        <f t="shared" si="33"/>
        <v>60.695028038311584</v>
      </c>
      <c r="W80" s="5">
        <f t="shared" si="33"/>
        <v>57.93616312747924</v>
      </c>
      <c r="X80" s="5">
        <f t="shared" si="33"/>
        <v>55.41719951324101</v>
      </c>
      <c r="Y80" s="5">
        <f t="shared" si="33"/>
        <v>53.108149533522635</v>
      </c>
      <c r="Z80" s="5">
        <f t="shared" si="34"/>
        <v>50.98382355218173</v>
      </c>
      <c r="AA80" s="5">
        <f t="shared" si="34"/>
        <v>49.0229072617132</v>
      </c>
      <c r="AB80" s="5">
        <f t="shared" si="34"/>
        <v>47.2072440297979</v>
      </c>
      <c r="AC80" s="5">
        <f t="shared" si="34"/>
        <v>45.521271028733686</v>
      </c>
      <c r="AD80" s="5">
        <f t="shared" si="34"/>
        <v>43.95157202774287</v>
      </c>
      <c r="AE80" s="5">
        <f t="shared" si="34"/>
        <v>42.48651962681811</v>
      </c>
    </row>
    <row r="81" spans="1:31" ht="12.75">
      <c r="A81" s="9"/>
      <c r="B81" s="21">
        <f>40*D81^2/D$81^2</f>
        <v>40</v>
      </c>
      <c r="C81" s="45">
        <f t="shared" si="35"/>
        <v>275.6462585034013</v>
      </c>
      <c r="D81" s="34">
        <v>0.3</v>
      </c>
      <c r="E81" s="26">
        <f t="shared" si="31"/>
        <v>1135.5</v>
      </c>
      <c r="F81" s="7">
        <f t="shared" si="32"/>
        <v>272.52</v>
      </c>
      <c r="G81" s="7">
        <f t="shared" si="32"/>
        <v>227.1</v>
      </c>
      <c r="H81" s="7">
        <f t="shared" si="32"/>
        <v>194.65714285714284</v>
      </c>
      <c r="I81" s="7">
        <f t="shared" si="32"/>
        <v>170.325</v>
      </c>
      <c r="J81" s="7">
        <f t="shared" si="32"/>
        <v>151.39999999999998</v>
      </c>
      <c r="K81" s="7">
        <f t="shared" si="32"/>
        <v>136.26</v>
      </c>
      <c r="L81" s="7">
        <f t="shared" si="32"/>
        <v>123.87272727272726</v>
      </c>
      <c r="M81" s="7">
        <f t="shared" si="32"/>
        <v>113.55</v>
      </c>
      <c r="N81" s="7">
        <f t="shared" si="32"/>
        <v>104.8153846153846</v>
      </c>
      <c r="O81" s="7">
        <f t="shared" si="32"/>
        <v>97.32857142857142</v>
      </c>
      <c r="P81" s="7">
        <f t="shared" si="33"/>
        <v>90.83999999999999</v>
      </c>
      <c r="Q81" s="7">
        <f t="shared" si="33"/>
        <v>85.1625</v>
      </c>
      <c r="R81" s="7">
        <f t="shared" si="33"/>
        <v>80.15294117647058</v>
      </c>
      <c r="S81" s="7">
        <f t="shared" si="33"/>
        <v>75.69999999999999</v>
      </c>
      <c r="T81" s="7">
        <f t="shared" si="33"/>
        <v>71.71578947368421</v>
      </c>
      <c r="U81" s="7">
        <f t="shared" si="33"/>
        <v>68.13</v>
      </c>
      <c r="V81" s="7">
        <f t="shared" si="33"/>
        <v>64.88571428571429</v>
      </c>
      <c r="W81" s="7">
        <f t="shared" si="33"/>
        <v>61.93636363636363</v>
      </c>
      <c r="X81" s="7">
        <f t="shared" si="33"/>
        <v>59.24347826086956</v>
      </c>
      <c r="Y81" s="7">
        <f t="shared" si="33"/>
        <v>56.775</v>
      </c>
      <c r="Z81" s="7">
        <f t="shared" si="34"/>
        <v>54.504</v>
      </c>
      <c r="AA81" s="7">
        <f t="shared" si="34"/>
        <v>52.4076923076923</v>
      </c>
      <c r="AB81" s="7">
        <f t="shared" si="34"/>
        <v>50.46666666666666</v>
      </c>
      <c r="AC81" s="7">
        <f t="shared" si="34"/>
        <v>48.66428571428571</v>
      </c>
      <c r="AD81" s="7">
        <f t="shared" si="34"/>
        <v>46.98620689655172</v>
      </c>
      <c r="AE81" s="7">
        <f t="shared" si="34"/>
        <v>45.419999999999995</v>
      </c>
    </row>
    <row r="82" spans="1:31" ht="12.75">
      <c r="A82" s="9"/>
      <c r="B82" s="20">
        <v>45</v>
      </c>
      <c r="C82" s="44">
        <f t="shared" si="35"/>
        <v>310.10204081632656</v>
      </c>
      <c r="D82" s="33">
        <f aca="true" t="shared" si="36" ref="D82:D93">(B82/40*D$81^2)^0.5</f>
        <v>0.31819805153394637</v>
      </c>
      <c r="E82" s="25">
        <f t="shared" si="31"/>
        <v>1204.379625055987</v>
      </c>
      <c r="F82" s="5">
        <f t="shared" si="32"/>
        <v>289.05111001343687</v>
      </c>
      <c r="G82" s="5">
        <f t="shared" si="32"/>
        <v>240.87592501119738</v>
      </c>
      <c r="H82" s="5">
        <f t="shared" si="32"/>
        <v>206.46507858102632</v>
      </c>
      <c r="I82" s="5">
        <f t="shared" si="32"/>
        <v>180.65694375839803</v>
      </c>
      <c r="J82" s="5">
        <f t="shared" si="32"/>
        <v>160.58395000746492</v>
      </c>
      <c r="K82" s="5">
        <f t="shared" si="32"/>
        <v>144.52555500671843</v>
      </c>
      <c r="L82" s="5">
        <f t="shared" si="32"/>
        <v>131.38686818792584</v>
      </c>
      <c r="M82" s="5">
        <f t="shared" si="32"/>
        <v>120.43796250559869</v>
      </c>
      <c r="N82" s="5">
        <f t="shared" si="32"/>
        <v>111.17350385132187</v>
      </c>
      <c r="O82" s="5">
        <f t="shared" si="32"/>
        <v>103.23253929051316</v>
      </c>
      <c r="P82" s="5">
        <f t="shared" si="33"/>
        <v>96.35037000447895</v>
      </c>
      <c r="Q82" s="5">
        <f t="shared" si="33"/>
        <v>90.32847187919901</v>
      </c>
      <c r="R82" s="5">
        <f t="shared" si="33"/>
        <v>85.01503235689319</v>
      </c>
      <c r="S82" s="5">
        <f t="shared" si="33"/>
        <v>80.29197500373246</v>
      </c>
      <c r="T82" s="5">
        <f t="shared" si="33"/>
        <v>76.06608158248338</v>
      </c>
      <c r="U82" s="5">
        <f t="shared" si="33"/>
        <v>72.26277750335922</v>
      </c>
      <c r="V82" s="5">
        <f t="shared" si="33"/>
        <v>68.82169286034211</v>
      </c>
      <c r="W82" s="5">
        <f t="shared" si="33"/>
        <v>65.69343409396292</v>
      </c>
      <c r="X82" s="5">
        <f t="shared" si="33"/>
        <v>62.83719782900801</v>
      </c>
      <c r="Y82" s="5">
        <f t="shared" si="33"/>
        <v>60.218981252799345</v>
      </c>
      <c r="Z82" s="5">
        <f t="shared" si="34"/>
        <v>57.81022200268737</v>
      </c>
      <c r="AA82" s="5">
        <f t="shared" si="34"/>
        <v>55.586751925660934</v>
      </c>
      <c r="AB82" s="5">
        <f t="shared" si="34"/>
        <v>53.52798333582164</v>
      </c>
      <c r="AC82" s="5">
        <f t="shared" si="34"/>
        <v>51.61626964525658</v>
      </c>
      <c r="AD82" s="5">
        <f t="shared" si="34"/>
        <v>49.83639827817877</v>
      </c>
      <c r="AE82" s="5">
        <f t="shared" si="34"/>
        <v>48.17518500223947</v>
      </c>
    </row>
    <row r="83" spans="1:31" ht="12.75">
      <c r="A83" s="9"/>
      <c r="B83" s="20">
        <v>50</v>
      </c>
      <c r="C83" s="44">
        <f t="shared" si="35"/>
        <v>344.5578231292517</v>
      </c>
      <c r="D83" s="33">
        <f t="shared" si="36"/>
        <v>0.33541019662496846</v>
      </c>
      <c r="E83" s="25">
        <f t="shared" si="31"/>
        <v>1269.5275942255057</v>
      </c>
      <c r="F83" s="5">
        <f t="shared" si="32"/>
        <v>304.68662261412135</v>
      </c>
      <c r="G83" s="5">
        <f t="shared" si="32"/>
        <v>253.90551884510114</v>
      </c>
      <c r="H83" s="5">
        <f t="shared" si="32"/>
        <v>217.63330186722956</v>
      </c>
      <c r="I83" s="5">
        <f t="shared" si="32"/>
        <v>190.42913913382586</v>
      </c>
      <c r="J83" s="5">
        <f t="shared" si="32"/>
        <v>169.27034589673409</v>
      </c>
      <c r="K83" s="5">
        <f t="shared" si="32"/>
        <v>152.34331130706067</v>
      </c>
      <c r="L83" s="5">
        <f t="shared" si="32"/>
        <v>138.49391937005518</v>
      </c>
      <c r="M83" s="5">
        <f t="shared" si="32"/>
        <v>126.95275942255057</v>
      </c>
      <c r="N83" s="5">
        <f t="shared" si="32"/>
        <v>117.18716254389284</v>
      </c>
      <c r="O83" s="5">
        <f t="shared" si="32"/>
        <v>108.81665093361478</v>
      </c>
      <c r="P83" s="5">
        <f t="shared" si="33"/>
        <v>101.56220753804045</v>
      </c>
      <c r="Q83" s="5">
        <f t="shared" si="33"/>
        <v>95.21456956691293</v>
      </c>
      <c r="R83" s="5">
        <f t="shared" si="33"/>
        <v>89.6137125335651</v>
      </c>
      <c r="S83" s="5">
        <f t="shared" si="33"/>
        <v>84.63517294836704</v>
      </c>
      <c r="T83" s="5">
        <f t="shared" si="33"/>
        <v>80.18069016161088</v>
      </c>
      <c r="U83" s="5">
        <f t="shared" si="33"/>
        <v>76.17165565353034</v>
      </c>
      <c r="V83" s="5">
        <f t="shared" si="33"/>
        <v>72.54443395574319</v>
      </c>
      <c r="W83" s="5">
        <f t="shared" si="33"/>
        <v>69.24695968502759</v>
      </c>
      <c r="X83" s="5">
        <f t="shared" si="33"/>
        <v>66.23622230741769</v>
      </c>
      <c r="Y83" s="5">
        <f t="shared" si="33"/>
        <v>63.476379711275285</v>
      </c>
      <c r="Z83" s="5">
        <f t="shared" si="34"/>
        <v>60.93732452282428</v>
      </c>
      <c r="AA83" s="5">
        <f t="shared" si="34"/>
        <v>58.59358127194642</v>
      </c>
      <c r="AB83" s="5">
        <f t="shared" si="34"/>
        <v>56.4234486322447</v>
      </c>
      <c r="AC83" s="5">
        <f t="shared" si="34"/>
        <v>54.40832546680739</v>
      </c>
      <c r="AD83" s="5">
        <f t="shared" si="34"/>
        <v>52.53217631277955</v>
      </c>
      <c r="AE83" s="5">
        <f t="shared" si="34"/>
        <v>50.78110376902023</v>
      </c>
    </row>
    <row r="84" spans="1:31" ht="12.75">
      <c r="A84" s="9"/>
      <c r="B84" s="20">
        <v>55</v>
      </c>
      <c r="C84" s="44">
        <f t="shared" si="35"/>
        <v>379.01360544217687</v>
      </c>
      <c r="D84" s="33">
        <f t="shared" si="36"/>
        <v>0.35178118198675723</v>
      </c>
      <c r="E84" s="25">
        <f t="shared" si="31"/>
        <v>1331.491773819876</v>
      </c>
      <c r="F84" s="5">
        <f aca="true" t="shared" si="37" ref="F84:O93">$E84*1.2/F$3</f>
        <v>319.5580257167702</v>
      </c>
      <c r="G84" s="5">
        <f t="shared" si="37"/>
        <v>266.29835476397517</v>
      </c>
      <c r="H84" s="5">
        <f t="shared" si="37"/>
        <v>228.25573265483587</v>
      </c>
      <c r="I84" s="5">
        <f t="shared" si="37"/>
        <v>199.7237660729814</v>
      </c>
      <c r="J84" s="5">
        <f t="shared" si="37"/>
        <v>177.5322365093168</v>
      </c>
      <c r="K84" s="5">
        <f t="shared" si="37"/>
        <v>159.7790128583851</v>
      </c>
      <c r="L84" s="5">
        <f t="shared" si="37"/>
        <v>145.25364805307737</v>
      </c>
      <c r="M84" s="5">
        <f t="shared" si="37"/>
        <v>133.14917738198758</v>
      </c>
      <c r="N84" s="5">
        <f t="shared" si="37"/>
        <v>122.90693296798855</v>
      </c>
      <c r="O84" s="5">
        <f t="shared" si="37"/>
        <v>114.12786632741793</v>
      </c>
      <c r="P84" s="5">
        <f aca="true" t="shared" si="38" ref="P84:Y93">$E84*1.2/P$3</f>
        <v>106.51934190559008</v>
      </c>
      <c r="Q84" s="5">
        <f t="shared" si="38"/>
        <v>99.8618830364907</v>
      </c>
      <c r="R84" s="5">
        <f t="shared" si="38"/>
        <v>93.98765462257948</v>
      </c>
      <c r="S84" s="5">
        <f t="shared" si="38"/>
        <v>88.7661182546584</v>
      </c>
      <c r="T84" s="5">
        <f t="shared" si="38"/>
        <v>84.0942172938869</v>
      </c>
      <c r="U84" s="5">
        <f t="shared" si="38"/>
        <v>79.88950642919255</v>
      </c>
      <c r="V84" s="5">
        <f t="shared" si="38"/>
        <v>76.08524421827863</v>
      </c>
      <c r="W84" s="5">
        <f t="shared" si="38"/>
        <v>72.62682402653869</v>
      </c>
      <c r="X84" s="5">
        <f t="shared" si="38"/>
        <v>69.46913602538483</v>
      </c>
      <c r="Y84" s="5">
        <f t="shared" si="38"/>
        <v>66.57458869099379</v>
      </c>
      <c r="Z84" s="5">
        <f aca="true" t="shared" si="39" ref="Z84:AE93">$E84*1.2/Z$3</f>
        <v>63.911605143354045</v>
      </c>
      <c r="AA84" s="5">
        <f t="shared" si="39"/>
        <v>61.453466483994276</v>
      </c>
      <c r="AB84" s="5">
        <f t="shared" si="39"/>
        <v>59.17741216977226</v>
      </c>
      <c r="AC84" s="5">
        <f t="shared" si="39"/>
        <v>57.06393316370897</v>
      </c>
      <c r="AD84" s="5">
        <f t="shared" si="39"/>
        <v>55.09621133047762</v>
      </c>
      <c r="AE84" s="5">
        <f t="shared" si="39"/>
        <v>53.25967095279504</v>
      </c>
    </row>
    <row r="85" spans="1:31" ht="12.75">
      <c r="A85" s="9"/>
      <c r="B85" s="20">
        <v>60</v>
      </c>
      <c r="C85" s="44">
        <f t="shared" si="35"/>
        <v>413.46938775510205</v>
      </c>
      <c r="D85" s="33">
        <f t="shared" si="36"/>
        <v>0.3674234614174767</v>
      </c>
      <c r="E85" s="25">
        <f t="shared" si="31"/>
        <v>1390.6978014651495</v>
      </c>
      <c r="F85" s="5">
        <f t="shared" si="37"/>
        <v>333.7674723516359</v>
      </c>
      <c r="G85" s="5">
        <f t="shared" si="37"/>
        <v>278.1395602930299</v>
      </c>
      <c r="H85" s="5">
        <f t="shared" si="37"/>
        <v>238.40533739402562</v>
      </c>
      <c r="I85" s="5">
        <f t="shared" si="37"/>
        <v>208.60467021977243</v>
      </c>
      <c r="J85" s="5">
        <f t="shared" si="37"/>
        <v>185.4263735286866</v>
      </c>
      <c r="K85" s="5">
        <f t="shared" si="37"/>
        <v>166.88373617581794</v>
      </c>
      <c r="L85" s="5">
        <f t="shared" si="37"/>
        <v>151.71248743256177</v>
      </c>
      <c r="M85" s="5">
        <f t="shared" si="37"/>
        <v>139.06978014651494</v>
      </c>
      <c r="N85" s="5">
        <f t="shared" si="37"/>
        <v>128.37210475062918</v>
      </c>
      <c r="O85" s="5">
        <f t="shared" si="37"/>
        <v>119.20266869701281</v>
      </c>
      <c r="P85" s="5">
        <f t="shared" si="38"/>
        <v>111.25582411721196</v>
      </c>
      <c r="Q85" s="5">
        <f t="shared" si="38"/>
        <v>104.30233510988622</v>
      </c>
      <c r="R85" s="5">
        <f t="shared" si="38"/>
        <v>98.16690363283408</v>
      </c>
      <c r="S85" s="5">
        <f t="shared" si="38"/>
        <v>92.7131867643433</v>
      </c>
      <c r="T85" s="5">
        <f t="shared" si="38"/>
        <v>87.83354535569366</v>
      </c>
      <c r="U85" s="5">
        <f t="shared" si="38"/>
        <v>83.44186808790897</v>
      </c>
      <c r="V85" s="5">
        <f t="shared" si="38"/>
        <v>79.46844579800855</v>
      </c>
      <c r="W85" s="5">
        <f t="shared" si="38"/>
        <v>75.85624371628089</v>
      </c>
      <c r="X85" s="5">
        <f t="shared" si="38"/>
        <v>72.5581461633991</v>
      </c>
      <c r="Y85" s="5">
        <f t="shared" si="38"/>
        <v>69.53489007325747</v>
      </c>
      <c r="Z85" s="5">
        <f t="shared" si="39"/>
        <v>66.75349447032718</v>
      </c>
      <c r="AA85" s="5">
        <f t="shared" si="39"/>
        <v>64.18605237531459</v>
      </c>
      <c r="AB85" s="5">
        <f t="shared" si="39"/>
        <v>61.808791176228866</v>
      </c>
      <c r="AC85" s="5">
        <f t="shared" si="39"/>
        <v>59.601334348506406</v>
      </c>
      <c r="AD85" s="5">
        <f t="shared" si="39"/>
        <v>57.54611592269584</v>
      </c>
      <c r="AE85" s="5">
        <f t="shared" si="39"/>
        <v>55.62791205860598</v>
      </c>
    </row>
    <row r="86" spans="1:31" ht="12.75">
      <c r="A86" s="9"/>
      <c r="B86" s="20">
        <v>65</v>
      </c>
      <c r="C86" s="44">
        <f t="shared" si="35"/>
        <v>447.9251700680272</v>
      </c>
      <c r="D86" s="33">
        <f t="shared" si="36"/>
        <v>0.38242646351945886</v>
      </c>
      <c r="E86" s="25">
        <f t="shared" si="31"/>
        <v>1447.4841644211517</v>
      </c>
      <c r="F86" s="5">
        <f t="shared" si="37"/>
        <v>347.39619946107643</v>
      </c>
      <c r="G86" s="5">
        <f t="shared" si="37"/>
        <v>289.49683288423034</v>
      </c>
      <c r="H86" s="5">
        <f t="shared" si="37"/>
        <v>248.14014247219743</v>
      </c>
      <c r="I86" s="5">
        <f t="shared" si="37"/>
        <v>217.12262466317276</v>
      </c>
      <c r="J86" s="5">
        <f t="shared" si="37"/>
        <v>192.9978885894869</v>
      </c>
      <c r="K86" s="5">
        <f t="shared" si="37"/>
        <v>173.69809973053822</v>
      </c>
      <c r="L86" s="5">
        <f t="shared" si="37"/>
        <v>157.90736339139838</v>
      </c>
      <c r="M86" s="5">
        <f t="shared" si="37"/>
        <v>144.74841644211517</v>
      </c>
      <c r="N86" s="5">
        <f t="shared" si="37"/>
        <v>133.61392286964477</v>
      </c>
      <c r="O86" s="5">
        <f t="shared" si="37"/>
        <v>124.07007123609871</v>
      </c>
      <c r="P86" s="5">
        <f t="shared" si="38"/>
        <v>115.79873315369214</v>
      </c>
      <c r="Q86" s="5">
        <f t="shared" si="38"/>
        <v>108.56131233158638</v>
      </c>
      <c r="R86" s="5">
        <f t="shared" si="38"/>
        <v>102.17535278266953</v>
      </c>
      <c r="S86" s="5">
        <f t="shared" si="38"/>
        <v>96.49894429474345</v>
      </c>
      <c r="T86" s="5">
        <f t="shared" si="38"/>
        <v>91.42005248975696</v>
      </c>
      <c r="U86" s="5">
        <f t="shared" si="38"/>
        <v>86.84904986526911</v>
      </c>
      <c r="V86" s="5">
        <f t="shared" si="38"/>
        <v>82.71338082406581</v>
      </c>
      <c r="W86" s="5">
        <f t="shared" si="38"/>
        <v>78.95368169569919</v>
      </c>
      <c r="X86" s="5">
        <f t="shared" si="38"/>
        <v>75.52091292632096</v>
      </c>
      <c r="Y86" s="5">
        <f t="shared" si="38"/>
        <v>72.37420822105759</v>
      </c>
      <c r="Z86" s="5">
        <f t="shared" si="39"/>
        <v>69.47923989221528</v>
      </c>
      <c r="AA86" s="5">
        <f t="shared" si="39"/>
        <v>66.80696143482238</v>
      </c>
      <c r="AB86" s="5">
        <f t="shared" si="39"/>
        <v>64.33262952982896</v>
      </c>
      <c r="AC86" s="5">
        <f t="shared" si="39"/>
        <v>62.035035618049356</v>
      </c>
      <c r="AD86" s="5">
        <f t="shared" si="39"/>
        <v>59.89589645880628</v>
      </c>
      <c r="AE86" s="5">
        <f t="shared" si="39"/>
        <v>57.89936657684607</v>
      </c>
    </row>
    <row r="87" spans="1:31" ht="12.75">
      <c r="A87" s="9"/>
      <c r="B87" s="20">
        <v>70</v>
      </c>
      <c r="C87" s="44">
        <f t="shared" si="35"/>
        <v>482.38095238095235</v>
      </c>
      <c r="D87" s="33">
        <f t="shared" si="36"/>
        <v>0.3968626966596886</v>
      </c>
      <c r="E87" s="25">
        <f t="shared" si="31"/>
        <v>1502.1253068569213</v>
      </c>
      <c r="F87" s="5">
        <f t="shared" si="37"/>
        <v>360.51007364566107</v>
      </c>
      <c r="G87" s="5">
        <f t="shared" si="37"/>
        <v>300.42506137138423</v>
      </c>
      <c r="H87" s="5">
        <f t="shared" si="37"/>
        <v>257.5071954611865</v>
      </c>
      <c r="I87" s="5">
        <f t="shared" si="37"/>
        <v>225.31879602853817</v>
      </c>
      <c r="J87" s="5">
        <f t="shared" si="37"/>
        <v>200.28337424758948</v>
      </c>
      <c r="K87" s="5">
        <f t="shared" si="37"/>
        <v>180.25503682283053</v>
      </c>
      <c r="L87" s="5">
        <f t="shared" si="37"/>
        <v>163.8682152934823</v>
      </c>
      <c r="M87" s="5">
        <f t="shared" si="37"/>
        <v>150.21253068569212</v>
      </c>
      <c r="N87" s="5">
        <f t="shared" si="37"/>
        <v>138.65772063294656</v>
      </c>
      <c r="O87" s="5">
        <f t="shared" si="37"/>
        <v>128.75359773059324</v>
      </c>
      <c r="P87" s="5">
        <f t="shared" si="38"/>
        <v>120.1700245485537</v>
      </c>
      <c r="Q87" s="5">
        <f t="shared" si="38"/>
        <v>112.65939801426909</v>
      </c>
      <c r="R87" s="5">
        <f t="shared" si="38"/>
        <v>106.03237460166503</v>
      </c>
      <c r="S87" s="5">
        <f t="shared" si="38"/>
        <v>100.14168712379474</v>
      </c>
      <c r="T87" s="5">
        <f t="shared" si="38"/>
        <v>94.87107201201607</v>
      </c>
      <c r="U87" s="5">
        <f t="shared" si="38"/>
        <v>90.12751841141527</v>
      </c>
      <c r="V87" s="5">
        <f t="shared" si="38"/>
        <v>85.8357318203955</v>
      </c>
      <c r="W87" s="5">
        <f t="shared" si="38"/>
        <v>81.93410764674115</v>
      </c>
      <c r="X87" s="5">
        <f t="shared" si="38"/>
        <v>78.3717551403611</v>
      </c>
      <c r="Y87" s="5">
        <f t="shared" si="38"/>
        <v>75.10626534284606</v>
      </c>
      <c r="Z87" s="5">
        <f t="shared" si="39"/>
        <v>72.10201472913222</v>
      </c>
      <c r="AA87" s="5">
        <f t="shared" si="39"/>
        <v>69.32886031647328</v>
      </c>
      <c r="AB87" s="5">
        <f t="shared" si="39"/>
        <v>66.7611247491965</v>
      </c>
      <c r="AC87" s="5">
        <f t="shared" si="39"/>
        <v>64.37679886529662</v>
      </c>
      <c r="AD87" s="5">
        <f t="shared" si="39"/>
        <v>62.15690924925191</v>
      </c>
      <c r="AE87" s="5">
        <f t="shared" si="39"/>
        <v>60.08501227427685</v>
      </c>
    </row>
    <row r="88" spans="1:31" ht="12.75">
      <c r="A88" s="9"/>
      <c r="B88" s="20">
        <v>75</v>
      </c>
      <c r="C88" s="44">
        <f t="shared" si="35"/>
        <v>516.8367346938775</v>
      </c>
      <c r="D88" s="33">
        <f t="shared" si="36"/>
        <v>0.41079191812887456</v>
      </c>
      <c r="E88" s="25">
        <f t="shared" si="31"/>
        <v>1554.84741011779</v>
      </c>
      <c r="F88" s="5">
        <f t="shared" si="37"/>
        <v>373.1633784282696</v>
      </c>
      <c r="G88" s="5">
        <f t="shared" si="37"/>
        <v>310.969482023558</v>
      </c>
      <c r="H88" s="5">
        <f t="shared" si="37"/>
        <v>266.54527030590685</v>
      </c>
      <c r="I88" s="5">
        <f t="shared" si="37"/>
        <v>233.2271115176685</v>
      </c>
      <c r="J88" s="5">
        <f t="shared" si="37"/>
        <v>207.31298801570534</v>
      </c>
      <c r="K88" s="5">
        <f t="shared" si="37"/>
        <v>186.5816892141348</v>
      </c>
      <c r="L88" s="5">
        <f t="shared" si="37"/>
        <v>169.61971746739528</v>
      </c>
      <c r="M88" s="5">
        <f t="shared" si="37"/>
        <v>155.484741011779</v>
      </c>
      <c r="N88" s="5">
        <f t="shared" si="37"/>
        <v>143.52437631856523</v>
      </c>
      <c r="O88" s="5">
        <f t="shared" si="37"/>
        <v>133.27263515295343</v>
      </c>
      <c r="P88" s="5">
        <f t="shared" si="38"/>
        <v>124.3877928094232</v>
      </c>
      <c r="Q88" s="5">
        <f t="shared" si="38"/>
        <v>116.61355575883425</v>
      </c>
      <c r="R88" s="5">
        <f t="shared" si="38"/>
        <v>109.753934831844</v>
      </c>
      <c r="S88" s="5">
        <f t="shared" si="38"/>
        <v>103.65649400785267</v>
      </c>
      <c r="T88" s="5">
        <f t="shared" si="38"/>
        <v>98.20088906007095</v>
      </c>
      <c r="U88" s="5">
        <f t="shared" si="38"/>
        <v>93.2908446070674</v>
      </c>
      <c r="V88" s="5">
        <f t="shared" si="38"/>
        <v>88.8484234353023</v>
      </c>
      <c r="W88" s="5">
        <f t="shared" si="38"/>
        <v>84.80985873369764</v>
      </c>
      <c r="X88" s="5">
        <f t="shared" si="38"/>
        <v>81.12247357136296</v>
      </c>
      <c r="Y88" s="5">
        <f t="shared" si="38"/>
        <v>77.7423705058895</v>
      </c>
      <c r="Z88" s="5">
        <f t="shared" si="39"/>
        <v>74.63267568565392</v>
      </c>
      <c r="AA88" s="5">
        <f t="shared" si="39"/>
        <v>71.76218815928262</v>
      </c>
      <c r="AB88" s="5">
        <f t="shared" si="39"/>
        <v>69.10432933856845</v>
      </c>
      <c r="AC88" s="5">
        <f t="shared" si="39"/>
        <v>66.63631757647671</v>
      </c>
      <c r="AD88" s="5">
        <f t="shared" si="39"/>
        <v>64.33851352211545</v>
      </c>
      <c r="AE88" s="5">
        <f t="shared" si="39"/>
        <v>62.1938964047116</v>
      </c>
    </row>
    <row r="89" spans="1:31" ht="12.75">
      <c r="A89" s="9"/>
      <c r="B89" s="20">
        <v>80</v>
      </c>
      <c r="C89" s="44">
        <f t="shared" si="35"/>
        <v>551.2925170068027</v>
      </c>
      <c r="D89" s="33">
        <f t="shared" si="36"/>
        <v>0.4242640687119285</v>
      </c>
      <c r="E89" s="25">
        <f t="shared" si="31"/>
        <v>1605.8395000746493</v>
      </c>
      <c r="F89" s="5">
        <f t="shared" si="37"/>
        <v>385.4014800179158</v>
      </c>
      <c r="G89" s="5">
        <f t="shared" si="37"/>
        <v>321.16790001492984</v>
      </c>
      <c r="H89" s="5">
        <f t="shared" si="37"/>
        <v>275.28677144136844</v>
      </c>
      <c r="I89" s="5">
        <f t="shared" si="37"/>
        <v>240.87592501119738</v>
      </c>
      <c r="J89" s="5">
        <f t="shared" si="37"/>
        <v>214.11193334328655</v>
      </c>
      <c r="K89" s="5">
        <f t="shared" si="37"/>
        <v>192.7007400089579</v>
      </c>
      <c r="L89" s="5">
        <f t="shared" si="37"/>
        <v>175.18249091723445</v>
      </c>
      <c r="M89" s="5">
        <f t="shared" si="37"/>
        <v>160.58395000746492</v>
      </c>
      <c r="N89" s="5">
        <f t="shared" si="37"/>
        <v>148.23133846842916</v>
      </c>
      <c r="O89" s="5">
        <f t="shared" si="37"/>
        <v>137.64338572068422</v>
      </c>
      <c r="P89" s="5">
        <f t="shared" si="38"/>
        <v>128.46716000597195</v>
      </c>
      <c r="Q89" s="5">
        <f t="shared" si="38"/>
        <v>120.43796250559869</v>
      </c>
      <c r="R89" s="5">
        <f t="shared" si="38"/>
        <v>113.35337647585759</v>
      </c>
      <c r="S89" s="5">
        <f t="shared" si="38"/>
        <v>107.05596667164328</v>
      </c>
      <c r="T89" s="5">
        <f t="shared" si="38"/>
        <v>101.42144210997785</v>
      </c>
      <c r="U89" s="5">
        <f t="shared" si="38"/>
        <v>96.35037000447895</v>
      </c>
      <c r="V89" s="5">
        <f t="shared" si="38"/>
        <v>91.76225714712281</v>
      </c>
      <c r="W89" s="5">
        <f t="shared" si="38"/>
        <v>87.59124545861722</v>
      </c>
      <c r="X89" s="5">
        <f t="shared" si="38"/>
        <v>83.78293043867735</v>
      </c>
      <c r="Y89" s="5">
        <f t="shared" si="38"/>
        <v>80.29197500373246</v>
      </c>
      <c r="Z89" s="5">
        <f t="shared" si="39"/>
        <v>77.08029600358316</v>
      </c>
      <c r="AA89" s="5">
        <f t="shared" si="39"/>
        <v>74.11566923421458</v>
      </c>
      <c r="AB89" s="5">
        <f t="shared" si="39"/>
        <v>71.37064444776219</v>
      </c>
      <c r="AC89" s="5">
        <f t="shared" si="39"/>
        <v>68.82169286034211</v>
      </c>
      <c r="AD89" s="5">
        <f t="shared" si="39"/>
        <v>66.4485310375717</v>
      </c>
      <c r="AE89" s="5">
        <f t="shared" si="39"/>
        <v>64.23358000298597</v>
      </c>
    </row>
    <row r="90" spans="1:31" ht="12.75">
      <c r="A90" s="9"/>
      <c r="B90" s="20">
        <v>85</v>
      </c>
      <c r="C90" s="44">
        <f t="shared" si="35"/>
        <v>585.748299319728</v>
      </c>
      <c r="D90" s="33">
        <f t="shared" si="36"/>
        <v>0.43732139211339754</v>
      </c>
      <c r="E90" s="25">
        <f t="shared" si="31"/>
        <v>1655.2614691492097</v>
      </c>
      <c r="F90" s="5">
        <f t="shared" si="37"/>
        <v>397.2627525958103</v>
      </c>
      <c r="G90" s="5">
        <f t="shared" si="37"/>
        <v>331.0522938298419</v>
      </c>
      <c r="H90" s="5">
        <f t="shared" si="37"/>
        <v>283.75910899700733</v>
      </c>
      <c r="I90" s="5">
        <f t="shared" si="37"/>
        <v>248.28922037238144</v>
      </c>
      <c r="J90" s="5">
        <f t="shared" si="37"/>
        <v>220.7015292198946</v>
      </c>
      <c r="K90" s="5">
        <f t="shared" si="37"/>
        <v>198.63137629790515</v>
      </c>
      <c r="L90" s="5">
        <f t="shared" si="37"/>
        <v>180.57397845264106</v>
      </c>
      <c r="M90" s="5">
        <f t="shared" si="37"/>
        <v>165.52614691492096</v>
      </c>
      <c r="N90" s="5">
        <f t="shared" si="37"/>
        <v>152.79336638300396</v>
      </c>
      <c r="O90" s="5">
        <f t="shared" si="37"/>
        <v>141.87955449850367</v>
      </c>
      <c r="P90" s="5">
        <f t="shared" si="38"/>
        <v>132.42091753193677</v>
      </c>
      <c r="Q90" s="5">
        <f t="shared" si="38"/>
        <v>124.14461018619072</v>
      </c>
      <c r="R90" s="5">
        <f t="shared" si="38"/>
        <v>116.84198605759127</v>
      </c>
      <c r="S90" s="5">
        <f t="shared" si="38"/>
        <v>110.3507646099473</v>
      </c>
      <c r="T90" s="5">
        <f t="shared" si="38"/>
        <v>104.54282963047639</v>
      </c>
      <c r="U90" s="5">
        <f t="shared" si="38"/>
        <v>99.31568814895257</v>
      </c>
      <c r="V90" s="5">
        <f t="shared" si="38"/>
        <v>94.58636966566912</v>
      </c>
      <c r="W90" s="5">
        <f t="shared" si="38"/>
        <v>90.28698922632053</v>
      </c>
      <c r="X90" s="5">
        <f t="shared" si="38"/>
        <v>86.36146795561093</v>
      </c>
      <c r="Y90" s="5">
        <f t="shared" si="38"/>
        <v>82.76307345746048</v>
      </c>
      <c r="Z90" s="5">
        <f t="shared" si="39"/>
        <v>79.45255051916206</v>
      </c>
      <c r="AA90" s="5">
        <f t="shared" si="39"/>
        <v>76.39668319150198</v>
      </c>
      <c r="AB90" s="5">
        <f t="shared" si="39"/>
        <v>73.56717640663153</v>
      </c>
      <c r="AC90" s="5">
        <f t="shared" si="39"/>
        <v>70.93977724925183</v>
      </c>
      <c r="AD90" s="5">
        <f t="shared" si="39"/>
        <v>68.4935780337604</v>
      </c>
      <c r="AE90" s="5">
        <f t="shared" si="39"/>
        <v>66.21045876596838</v>
      </c>
    </row>
    <row r="91" spans="1:31" ht="12.75">
      <c r="A91" s="9"/>
      <c r="B91" s="20">
        <v>90</v>
      </c>
      <c r="C91" s="44">
        <f t="shared" si="35"/>
        <v>620.2040816326531</v>
      </c>
      <c r="D91" s="33">
        <f t="shared" si="36"/>
        <v>0.45</v>
      </c>
      <c r="E91" s="25">
        <f t="shared" si="31"/>
        <v>1703.25</v>
      </c>
      <c r="F91" s="5">
        <f t="shared" si="37"/>
        <v>408.78</v>
      </c>
      <c r="G91" s="5">
        <f t="shared" si="37"/>
        <v>340.65</v>
      </c>
      <c r="H91" s="5">
        <f t="shared" si="37"/>
        <v>291.98571428571427</v>
      </c>
      <c r="I91" s="5">
        <f t="shared" si="37"/>
        <v>255.48749999999998</v>
      </c>
      <c r="J91" s="5">
        <f t="shared" si="37"/>
        <v>227.1</v>
      </c>
      <c r="K91" s="5">
        <f t="shared" si="37"/>
        <v>204.39</v>
      </c>
      <c r="L91" s="5">
        <f t="shared" si="37"/>
        <v>185.80909090909088</v>
      </c>
      <c r="M91" s="5">
        <f t="shared" si="37"/>
        <v>170.325</v>
      </c>
      <c r="N91" s="5">
        <f t="shared" si="37"/>
        <v>157.22307692307692</v>
      </c>
      <c r="O91" s="5">
        <f t="shared" si="37"/>
        <v>145.99285714285713</v>
      </c>
      <c r="P91" s="5">
        <f t="shared" si="38"/>
        <v>136.26</v>
      </c>
      <c r="Q91" s="5">
        <f t="shared" si="38"/>
        <v>127.74374999999999</v>
      </c>
      <c r="R91" s="5">
        <f t="shared" si="38"/>
        <v>120.22941176470587</v>
      </c>
      <c r="S91" s="5">
        <f t="shared" si="38"/>
        <v>113.55</v>
      </c>
      <c r="T91" s="5">
        <f t="shared" si="38"/>
        <v>107.57368421052631</v>
      </c>
      <c r="U91" s="5">
        <f t="shared" si="38"/>
        <v>102.195</v>
      </c>
      <c r="V91" s="5">
        <f t="shared" si="38"/>
        <v>97.32857142857142</v>
      </c>
      <c r="W91" s="5">
        <f t="shared" si="38"/>
        <v>92.90454545454544</v>
      </c>
      <c r="X91" s="5">
        <f t="shared" si="38"/>
        <v>88.86521739130434</v>
      </c>
      <c r="Y91" s="5">
        <f t="shared" si="38"/>
        <v>85.1625</v>
      </c>
      <c r="Z91" s="5">
        <f t="shared" si="39"/>
        <v>81.756</v>
      </c>
      <c r="AA91" s="5">
        <f t="shared" si="39"/>
        <v>78.61153846153846</v>
      </c>
      <c r="AB91" s="5">
        <f t="shared" si="39"/>
        <v>75.69999999999999</v>
      </c>
      <c r="AC91" s="5">
        <f t="shared" si="39"/>
        <v>72.99642857142857</v>
      </c>
      <c r="AD91" s="5">
        <f t="shared" si="39"/>
        <v>70.47931034482758</v>
      </c>
      <c r="AE91" s="5">
        <f t="shared" si="39"/>
        <v>68.13</v>
      </c>
    </row>
    <row r="92" spans="1:31" ht="12.75">
      <c r="A92" s="9"/>
      <c r="B92" s="20">
        <v>95</v>
      </c>
      <c r="C92" s="44">
        <f t="shared" si="35"/>
        <v>654.6598639455783</v>
      </c>
      <c r="D92" s="33">
        <f t="shared" si="36"/>
        <v>0.46233105022267323</v>
      </c>
      <c r="E92" s="25">
        <f t="shared" si="31"/>
        <v>1749.923025092818</v>
      </c>
      <c r="F92" s="5">
        <f t="shared" si="37"/>
        <v>419.9815260222763</v>
      </c>
      <c r="G92" s="5">
        <f t="shared" si="37"/>
        <v>349.98460501856357</v>
      </c>
      <c r="H92" s="5">
        <f t="shared" si="37"/>
        <v>299.9868043016259</v>
      </c>
      <c r="I92" s="5">
        <f t="shared" si="37"/>
        <v>262.4884537639227</v>
      </c>
      <c r="J92" s="5">
        <f t="shared" si="37"/>
        <v>233.32307001237572</v>
      </c>
      <c r="K92" s="5">
        <f t="shared" si="37"/>
        <v>209.99076301113814</v>
      </c>
      <c r="L92" s="5">
        <f t="shared" si="37"/>
        <v>190.90069364648923</v>
      </c>
      <c r="M92" s="5">
        <f t="shared" si="37"/>
        <v>174.99230250928179</v>
      </c>
      <c r="N92" s="5">
        <f t="shared" si="37"/>
        <v>161.53135616241394</v>
      </c>
      <c r="O92" s="5">
        <f t="shared" si="37"/>
        <v>149.99340215081295</v>
      </c>
      <c r="P92" s="5">
        <f t="shared" si="38"/>
        <v>139.99384200742543</v>
      </c>
      <c r="Q92" s="5">
        <f t="shared" si="38"/>
        <v>131.24422688196134</v>
      </c>
      <c r="R92" s="5">
        <f t="shared" si="38"/>
        <v>123.52397824184597</v>
      </c>
      <c r="S92" s="5">
        <f t="shared" si="38"/>
        <v>116.66153500618786</v>
      </c>
      <c r="T92" s="5">
        <f t="shared" si="38"/>
        <v>110.52145421638849</v>
      </c>
      <c r="U92" s="5">
        <f t="shared" si="38"/>
        <v>104.99538150556907</v>
      </c>
      <c r="V92" s="5">
        <f t="shared" si="38"/>
        <v>99.99560143387531</v>
      </c>
      <c r="W92" s="5">
        <f t="shared" si="38"/>
        <v>95.45034682324462</v>
      </c>
      <c r="X92" s="5">
        <f t="shared" si="38"/>
        <v>91.3003317439731</v>
      </c>
      <c r="Y92" s="5">
        <f t="shared" si="38"/>
        <v>87.49615125464089</v>
      </c>
      <c r="Z92" s="5">
        <f t="shared" si="39"/>
        <v>83.99630520445525</v>
      </c>
      <c r="AA92" s="5">
        <f t="shared" si="39"/>
        <v>80.76567808120697</v>
      </c>
      <c r="AB92" s="5">
        <f t="shared" si="39"/>
        <v>77.7743566707919</v>
      </c>
      <c r="AC92" s="5">
        <f t="shared" si="39"/>
        <v>74.99670107540648</v>
      </c>
      <c r="AD92" s="5">
        <f t="shared" si="39"/>
        <v>72.41060793487522</v>
      </c>
      <c r="AE92" s="5">
        <f t="shared" si="39"/>
        <v>69.99692100371271</v>
      </c>
    </row>
    <row r="93" spans="1:31" ht="12.75">
      <c r="A93" s="18"/>
      <c r="B93" s="22">
        <v>100</v>
      </c>
      <c r="C93" s="46">
        <f t="shared" si="35"/>
        <v>689.1156462585034</v>
      </c>
      <c r="D93" s="35">
        <f t="shared" si="36"/>
        <v>0.4743416490252569</v>
      </c>
      <c r="E93" s="27">
        <f t="shared" si="31"/>
        <v>1795.3831415605973</v>
      </c>
      <c r="F93" s="16">
        <f t="shared" si="37"/>
        <v>430.8919539745433</v>
      </c>
      <c r="G93" s="16">
        <f t="shared" si="37"/>
        <v>359.07662831211945</v>
      </c>
      <c r="H93" s="16">
        <f t="shared" si="37"/>
        <v>307.7799671246738</v>
      </c>
      <c r="I93" s="16">
        <f t="shared" si="37"/>
        <v>269.3074712340896</v>
      </c>
      <c r="J93" s="16">
        <f t="shared" si="37"/>
        <v>239.3844188747463</v>
      </c>
      <c r="K93" s="16">
        <f t="shared" si="37"/>
        <v>215.44597698727165</v>
      </c>
      <c r="L93" s="16">
        <f t="shared" si="37"/>
        <v>195.85997907933788</v>
      </c>
      <c r="M93" s="16">
        <f t="shared" si="37"/>
        <v>179.53831415605973</v>
      </c>
      <c r="N93" s="16">
        <f t="shared" si="37"/>
        <v>165.7276746055936</v>
      </c>
      <c r="O93" s="16">
        <f t="shared" si="37"/>
        <v>153.8899835623369</v>
      </c>
      <c r="P93" s="16">
        <f t="shared" si="38"/>
        <v>143.63065132484778</v>
      </c>
      <c r="Q93" s="16">
        <f t="shared" si="38"/>
        <v>134.6537356170448</v>
      </c>
      <c r="R93" s="16">
        <f t="shared" si="38"/>
        <v>126.73292763957157</v>
      </c>
      <c r="S93" s="16">
        <f t="shared" si="38"/>
        <v>119.69220943737315</v>
      </c>
      <c r="T93" s="16">
        <f t="shared" si="38"/>
        <v>113.39261946698508</v>
      </c>
      <c r="U93" s="16">
        <f t="shared" si="38"/>
        <v>107.72298849363582</v>
      </c>
      <c r="V93" s="16">
        <f t="shared" si="38"/>
        <v>102.59332237489127</v>
      </c>
      <c r="W93" s="16">
        <f t="shared" si="38"/>
        <v>97.92998953966894</v>
      </c>
      <c r="X93" s="16">
        <f t="shared" si="38"/>
        <v>93.67216390750941</v>
      </c>
      <c r="Y93" s="16">
        <f t="shared" si="38"/>
        <v>89.76915707802986</v>
      </c>
      <c r="Z93" s="16">
        <f t="shared" si="39"/>
        <v>86.17839079490867</v>
      </c>
      <c r="AA93" s="16">
        <f t="shared" si="39"/>
        <v>82.8638373027968</v>
      </c>
      <c r="AB93" s="16">
        <f t="shared" si="39"/>
        <v>79.79480629158209</v>
      </c>
      <c r="AC93" s="16">
        <f t="shared" si="39"/>
        <v>76.94499178116845</v>
      </c>
      <c r="AD93" s="16">
        <f t="shared" si="39"/>
        <v>74.29171620250747</v>
      </c>
      <c r="AE93" s="16">
        <f t="shared" si="39"/>
        <v>71.81532566242389</v>
      </c>
    </row>
    <row r="94" spans="1:31" ht="12.75">
      <c r="A94" s="9">
        <v>8004</v>
      </c>
      <c r="B94" s="20">
        <v>15</v>
      </c>
      <c r="C94" s="44">
        <f>B94/14.7*101.3</f>
        <v>103.36734693877551</v>
      </c>
      <c r="D94" s="33">
        <f>(B94/40*D$99^2)^0.5</f>
        <v>0.24494897427831783</v>
      </c>
      <c r="E94" s="25">
        <f t="shared" si="31"/>
        <v>927.131867643433</v>
      </c>
      <c r="F94" s="5">
        <f aca="true" t="shared" si="40" ref="F94:O103">$E94*1.2/F$3</f>
        <v>222.51164823442392</v>
      </c>
      <c r="G94" s="5">
        <f t="shared" si="40"/>
        <v>185.42637352868658</v>
      </c>
      <c r="H94" s="5">
        <f t="shared" si="40"/>
        <v>158.9368915960171</v>
      </c>
      <c r="I94" s="5">
        <f t="shared" si="40"/>
        <v>139.06978014651494</v>
      </c>
      <c r="J94" s="5">
        <f t="shared" si="40"/>
        <v>123.61758235245773</v>
      </c>
      <c r="K94" s="5">
        <f t="shared" si="40"/>
        <v>111.25582411721196</v>
      </c>
      <c r="L94" s="5">
        <f t="shared" si="40"/>
        <v>101.1416582883745</v>
      </c>
      <c r="M94" s="5">
        <f t="shared" si="40"/>
        <v>92.71318676434329</v>
      </c>
      <c r="N94" s="5">
        <f t="shared" si="40"/>
        <v>85.58140316708612</v>
      </c>
      <c r="O94" s="5">
        <f t="shared" si="40"/>
        <v>79.46844579800855</v>
      </c>
      <c r="P94" s="5">
        <f aca="true" t="shared" si="41" ref="P94:Y103">$E94*1.2/P$3</f>
        <v>74.17054941147464</v>
      </c>
      <c r="Q94" s="5">
        <f t="shared" si="41"/>
        <v>69.53489007325747</v>
      </c>
      <c r="R94" s="5">
        <f t="shared" si="41"/>
        <v>65.44460242188939</v>
      </c>
      <c r="S94" s="5">
        <f t="shared" si="41"/>
        <v>61.808791176228866</v>
      </c>
      <c r="T94" s="5">
        <f t="shared" si="41"/>
        <v>58.55569690379576</v>
      </c>
      <c r="U94" s="5">
        <f t="shared" si="41"/>
        <v>55.62791205860598</v>
      </c>
      <c r="V94" s="5">
        <f t="shared" si="41"/>
        <v>52.978963865339026</v>
      </c>
      <c r="W94" s="5">
        <f t="shared" si="41"/>
        <v>50.57082914418725</v>
      </c>
      <c r="X94" s="5">
        <f t="shared" si="41"/>
        <v>48.37209744226607</v>
      </c>
      <c r="Y94" s="5">
        <f t="shared" si="41"/>
        <v>46.356593382171646</v>
      </c>
      <c r="Z94" s="5">
        <f aca="true" t="shared" si="42" ref="Z94:AE103">$E94*1.2/Z$3</f>
        <v>44.50232964688478</v>
      </c>
      <c r="AA94" s="5">
        <f t="shared" si="42"/>
        <v>42.79070158354306</v>
      </c>
      <c r="AB94" s="5">
        <f t="shared" si="42"/>
        <v>41.20586078415258</v>
      </c>
      <c r="AC94" s="5">
        <f t="shared" si="42"/>
        <v>39.73422289900427</v>
      </c>
      <c r="AD94" s="5">
        <f t="shared" si="42"/>
        <v>38.36407728179723</v>
      </c>
      <c r="AE94" s="5">
        <f t="shared" si="42"/>
        <v>37.08527470573732</v>
      </c>
    </row>
    <row r="95" spans="1:31" ht="12.75">
      <c r="A95" s="9"/>
      <c r="B95" s="20">
        <v>20</v>
      </c>
      <c r="C95" s="44">
        <f>B95/14.7*101.3</f>
        <v>137.82312925170066</v>
      </c>
      <c r="D95" s="33">
        <f>(B95/40*D$99^2)^0.5</f>
        <v>0.28284271247461906</v>
      </c>
      <c r="E95" s="25">
        <f t="shared" si="31"/>
        <v>1070.5596667164332</v>
      </c>
      <c r="F95" s="5">
        <f t="shared" si="40"/>
        <v>256.93432001194395</v>
      </c>
      <c r="G95" s="5">
        <f t="shared" si="40"/>
        <v>214.11193334328664</v>
      </c>
      <c r="H95" s="5">
        <f t="shared" si="40"/>
        <v>183.52451429424568</v>
      </c>
      <c r="I95" s="5">
        <f t="shared" si="40"/>
        <v>160.58395000746498</v>
      </c>
      <c r="J95" s="5">
        <f t="shared" si="40"/>
        <v>142.74128889552443</v>
      </c>
      <c r="K95" s="5">
        <f t="shared" si="40"/>
        <v>128.46716000597198</v>
      </c>
      <c r="L95" s="5">
        <f t="shared" si="40"/>
        <v>116.78832727815634</v>
      </c>
      <c r="M95" s="5">
        <f t="shared" si="40"/>
        <v>107.05596667164332</v>
      </c>
      <c r="N95" s="5">
        <f t="shared" si="40"/>
        <v>98.82089231228613</v>
      </c>
      <c r="O95" s="5">
        <f t="shared" si="40"/>
        <v>91.76225714712284</v>
      </c>
      <c r="P95" s="5">
        <f t="shared" si="41"/>
        <v>85.64477333731466</v>
      </c>
      <c r="Q95" s="5">
        <f t="shared" si="41"/>
        <v>80.29197500373249</v>
      </c>
      <c r="R95" s="5">
        <f t="shared" si="41"/>
        <v>75.56891765057175</v>
      </c>
      <c r="S95" s="5">
        <f t="shared" si="41"/>
        <v>71.37064444776222</v>
      </c>
      <c r="T95" s="5">
        <f t="shared" si="41"/>
        <v>67.61429473998525</v>
      </c>
      <c r="U95" s="5">
        <f t="shared" si="41"/>
        <v>64.23358000298599</v>
      </c>
      <c r="V95" s="5">
        <f t="shared" si="41"/>
        <v>61.1748380980819</v>
      </c>
      <c r="W95" s="5">
        <f t="shared" si="41"/>
        <v>58.39416363907817</v>
      </c>
      <c r="X95" s="5">
        <f t="shared" si="41"/>
        <v>55.85528695911825</v>
      </c>
      <c r="Y95" s="5">
        <f t="shared" si="41"/>
        <v>53.52798333582166</v>
      </c>
      <c r="Z95" s="5">
        <f t="shared" si="42"/>
        <v>51.38686400238879</v>
      </c>
      <c r="AA95" s="5">
        <f t="shared" si="42"/>
        <v>49.41044615614307</v>
      </c>
      <c r="AB95" s="5">
        <f t="shared" si="42"/>
        <v>47.580429631841476</v>
      </c>
      <c r="AC95" s="5">
        <f t="shared" si="42"/>
        <v>45.88112857356142</v>
      </c>
      <c r="AD95" s="5">
        <f t="shared" si="42"/>
        <v>44.299020691714475</v>
      </c>
      <c r="AE95" s="5">
        <f t="shared" si="42"/>
        <v>42.82238666865733</v>
      </c>
    </row>
    <row r="96" spans="1:31" ht="12.75">
      <c r="A96" s="9"/>
      <c r="B96" s="20">
        <v>25</v>
      </c>
      <c r="C96" s="44">
        <f aca="true" t="shared" si="43" ref="C96:C111">B96/14.7*101.3</f>
        <v>172.27891156462584</v>
      </c>
      <c r="D96" s="33">
        <f>(B96/40*D$99^2)^0.5</f>
        <v>0.31622776601683794</v>
      </c>
      <c r="E96" s="25">
        <f t="shared" si="31"/>
        <v>1196.9220943737316</v>
      </c>
      <c r="F96" s="5">
        <f t="shared" si="40"/>
        <v>287.26130264969555</v>
      </c>
      <c r="G96" s="5">
        <f t="shared" si="40"/>
        <v>239.3844188747463</v>
      </c>
      <c r="H96" s="5">
        <f t="shared" si="40"/>
        <v>205.18664474978254</v>
      </c>
      <c r="I96" s="5">
        <f t="shared" si="40"/>
        <v>179.53831415605973</v>
      </c>
      <c r="J96" s="5">
        <f t="shared" si="40"/>
        <v>159.5896125831642</v>
      </c>
      <c r="K96" s="5">
        <f t="shared" si="40"/>
        <v>143.63065132484778</v>
      </c>
      <c r="L96" s="5">
        <f t="shared" si="40"/>
        <v>130.57331938622525</v>
      </c>
      <c r="M96" s="5">
        <f t="shared" si="40"/>
        <v>119.69220943737315</v>
      </c>
      <c r="N96" s="5">
        <f t="shared" si="40"/>
        <v>110.48511640372907</v>
      </c>
      <c r="O96" s="5">
        <f t="shared" si="40"/>
        <v>102.59332237489127</v>
      </c>
      <c r="P96" s="5">
        <f t="shared" si="41"/>
        <v>95.75376754989853</v>
      </c>
      <c r="Q96" s="5">
        <f t="shared" si="41"/>
        <v>89.76915707802986</v>
      </c>
      <c r="R96" s="5">
        <f t="shared" si="41"/>
        <v>84.48861842638105</v>
      </c>
      <c r="S96" s="5">
        <f t="shared" si="41"/>
        <v>79.7948062915821</v>
      </c>
      <c r="T96" s="5">
        <f t="shared" si="41"/>
        <v>75.59507964465672</v>
      </c>
      <c r="U96" s="5">
        <f t="shared" si="41"/>
        <v>71.81532566242389</v>
      </c>
      <c r="V96" s="5">
        <f t="shared" si="41"/>
        <v>68.39554824992751</v>
      </c>
      <c r="W96" s="5">
        <f t="shared" si="41"/>
        <v>65.28665969311263</v>
      </c>
      <c r="X96" s="5">
        <f t="shared" si="41"/>
        <v>62.44810927167295</v>
      </c>
      <c r="Y96" s="5">
        <f t="shared" si="41"/>
        <v>59.846104718686576</v>
      </c>
      <c r="Z96" s="5">
        <f t="shared" si="42"/>
        <v>57.45226052993911</v>
      </c>
      <c r="AA96" s="5">
        <f t="shared" si="42"/>
        <v>55.24255820186453</v>
      </c>
      <c r="AB96" s="5">
        <f t="shared" si="42"/>
        <v>53.196537527721404</v>
      </c>
      <c r="AC96" s="5">
        <f t="shared" si="42"/>
        <v>51.296661187445636</v>
      </c>
      <c r="AD96" s="5">
        <f t="shared" si="42"/>
        <v>49.52781080167165</v>
      </c>
      <c r="AE96" s="5">
        <f t="shared" si="42"/>
        <v>47.87688377494926</v>
      </c>
    </row>
    <row r="97" spans="1:31" ht="12.75">
      <c r="A97" s="9"/>
      <c r="B97" s="20">
        <v>30</v>
      </c>
      <c r="C97" s="44">
        <f t="shared" si="43"/>
        <v>206.73469387755102</v>
      </c>
      <c r="D97" s="33">
        <f>(B97/40*D$99^2)^0.5</f>
        <v>0.3464101615137755</v>
      </c>
      <c r="E97" s="25">
        <f t="shared" si="31"/>
        <v>1311.1624613296403</v>
      </c>
      <c r="F97" s="5">
        <f t="shared" si="40"/>
        <v>314.67899071911364</v>
      </c>
      <c r="G97" s="5">
        <f t="shared" si="40"/>
        <v>262.23249226592804</v>
      </c>
      <c r="H97" s="5">
        <f t="shared" si="40"/>
        <v>224.77070765650976</v>
      </c>
      <c r="I97" s="5">
        <f t="shared" si="40"/>
        <v>196.67436919944603</v>
      </c>
      <c r="J97" s="5">
        <f t="shared" si="40"/>
        <v>174.8216615106187</v>
      </c>
      <c r="K97" s="5">
        <f t="shared" si="40"/>
        <v>157.33949535955682</v>
      </c>
      <c r="L97" s="5">
        <f t="shared" si="40"/>
        <v>143.03590487232438</v>
      </c>
      <c r="M97" s="5">
        <f t="shared" si="40"/>
        <v>131.11624613296402</v>
      </c>
      <c r="N97" s="5">
        <f t="shared" si="40"/>
        <v>121.03038104581294</v>
      </c>
      <c r="O97" s="5">
        <f t="shared" si="40"/>
        <v>112.38535382825488</v>
      </c>
      <c r="P97" s="5">
        <f t="shared" si="41"/>
        <v>104.89299690637122</v>
      </c>
      <c r="Q97" s="5">
        <f t="shared" si="41"/>
        <v>98.33718459972302</v>
      </c>
      <c r="R97" s="5">
        <f t="shared" si="41"/>
        <v>92.55264432915108</v>
      </c>
      <c r="S97" s="5">
        <f t="shared" si="41"/>
        <v>87.41083075530935</v>
      </c>
      <c r="T97" s="5">
        <f t="shared" si="41"/>
        <v>82.81026071555623</v>
      </c>
      <c r="U97" s="5">
        <f t="shared" si="41"/>
        <v>78.66974767977841</v>
      </c>
      <c r="V97" s="5">
        <f t="shared" si="41"/>
        <v>74.92356921883659</v>
      </c>
      <c r="W97" s="5">
        <f t="shared" si="41"/>
        <v>71.51795243616219</v>
      </c>
      <c r="X97" s="5">
        <f t="shared" si="41"/>
        <v>68.40847624328558</v>
      </c>
      <c r="Y97" s="5">
        <f t="shared" si="41"/>
        <v>65.55812306648201</v>
      </c>
      <c r="Z97" s="5">
        <f t="shared" si="42"/>
        <v>62.93579814382273</v>
      </c>
      <c r="AA97" s="5">
        <f t="shared" si="42"/>
        <v>60.51519052290647</v>
      </c>
      <c r="AB97" s="5">
        <f t="shared" si="42"/>
        <v>58.27388717020623</v>
      </c>
      <c r="AC97" s="5">
        <f t="shared" si="42"/>
        <v>56.19267691412744</v>
      </c>
      <c r="AD97" s="5">
        <f t="shared" si="42"/>
        <v>54.25499839984718</v>
      </c>
      <c r="AE97" s="5">
        <f t="shared" si="42"/>
        <v>52.44649845318561</v>
      </c>
    </row>
    <row r="98" spans="1:31" ht="12.75">
      <c r="A98" s="9"/>
      <c r="B98" s="20">
        <v>35</v>
      </c>
      <c r="C98" s="44">
        <f t="shared" si="43"/>
        <v>241.19047619047618</v>
      </c>
      <c r="D98" s="33">
        <f>(B98/40*D$99^2)^0.5</f>
        <v>0.37416573867739417</v>
      </c>
      <c r="E98" s="25">
        <f t="shared" si="31"/>
        <v>1416.2173208939369</v>
      </c>
      <c r="F98" s="5">
        <f t="shared" si="40"/>
        <v>339.8921570145448</v>
      </c>
      <c r="G98" s="5">
        <f t="shared" si="40"/>
        <v>283.24346417878735</v>
      </c>
      <c r="H98" s="5">
        <f t="shared" si="40"/>
        <v>242.7801121532463</v>
      </c>
      <c r="I98" s="5">
        <f t="shared" si="40"/>
        <v>212.4325981340905</v>
      </c>
      <c r="J98" s="5">
        <f t="shared" si="40"/>
        <v>188.82897611919157</v>
      </c>
      <c r="K98" s="5">
        <f t="shared" si="40"/>
        <v>169.9460785072724</v>
      </c>
      <c r="L98" s="5">
        <f t="shared" si="40"/>
        <v>154.49643500661128</v>
      </c>
      <c r="M98" s="5">
        <f t="shared" si="40"/>
        <v>141.62173208939367</v>
      </c>
      <c r="N98" s="5">
        <f t="shared" si="40"/>
        <v>130.72775269790185</v>
      </c>
      <c r="O98" s="5">
        <f t="shared" si="40"/>
        <v>121.39005607662315</v>
      </c>
      <c r="P98" s="5">
        <f t="shared" si="41"/>
        <v>113.29738567151495</v>
      </c>
      <c r="Q98" s="5">
        <f t="shared" si="41"/>
        <v>106.21629906704526</v>
      </c>
      <c r="R98" s="5">
        <f t="shared" si="41"/>
        <v>99.96828147486612</v>
      </c>
      <c r="S98" s="5">
        <f t="shared" si="41"/>
        <v>94.41448805959578</v>
      </c>
      <c r="T98" s="5">
        <f t="shared" si="41"/>
        <v>89.4453044775118</v>
      </c>
      <c r="U98" s="5">
        <f t="shared" si="41"/>
        <v>84.9730392536362</v>
      </c>
      <c r="V98" s="5">
        <f t="shared" si="41"/>
        <v>80.9267040510821</v>
      </c>
      <c r="W98" s="5">
        <f t="shared" si="41"/>
        <v>77.24821750330564</v>
      </c>
      <c r="X98" s="5">
        <f t="shared" si="41"/>
        <v>73.88959935098801</v>
      </c>
      <c r="Y98" s="5">
        <f t="shared" si="41"/>
        <v>70.81086604469684</v>
      </c>
      <c r="Z98" s="5">
        <f t="shared" si="42"/>
        <v>67.97843140290897</v>
      </c>
      <c r="AA98" s="5">
        <f t="shared" si="42"/>
        <v>65.36387634895092</v>
      </c>
      <c r="AB98" s="5">
        <f t="shared" si="42"/>
        <v>62.94299203973052</v>
      </c>
      <c r="AC98" s="5">
        <f t="shared" si="42"/>
        <v>60.69502803831158</v>
      </c>
      <c r="AD98" s="5">
        <f t="shared" si="42"/>
        <v>58.60209603699049</v>
      </c>
      <c r="AE98" s="5">
        <f t="shared" si="42"/>
        <v>56.64869283575747</v>
      </c>
    </row>
    <row r="99" spans="1:31" ht="12.75">
      <c r="A99" s="9"/>
      <c r="B99" s="21">
        <f>40*D99^2/D$99^2</f>
        <v>40</v>
      </c>
      <c r="C99" s="45">
        <f t="shared" si="43"/>
        <v>275.6462585034013</v>
      </c>
      <c r="D99" s="34">
        <v>0.4</v>
      </c>
      <c r="E99" s="26">
        <f t="shared" si="31"/>
        <v>1514</v>
      </c>
      <c r="F99" s="7">
        <f t="shared" si="40"/>
        <v>363.36</v>
      </c>
      <c r="G99" s="7">
        <f t="shared" si="40"/>
        <v>302.8</v>
      </c>
      <c r="H99" s="7">
        <f t="shared" si="40"/>
        <v>259.54285714285714</v>
      </c>
      <c r="I99" s="7">
        <f t="shared" si="40"/>
        <v>227.1</v>
      </c>
      <c r="J99" s="7">
        <f t="shared" si="40"/>
        <v>201.86666666666667</v>
      </c>
      <c r="K99" s="7">
        <f t="shared" si="40"/>
        <v>181.68</v>
      </c>
      <c r="L99" s="7">
        <f t="shared" si="40"/>
        <v>165.16363636363636</v>
      </c>
      <c r="M99" s="7">
        <f t="shared" si="40"/>
        <v>151.4</v>
      </c>
      <c r="N99" s="7">
        <f t="shared" si="40"/>
        <v>139.75384615384615</v>
      </c>
      <c r="O99" s="7">
        <f t="shared" si="40"/>
        <v>129.77142857142857</v>
      </c>
      <c r="P99" s="7">
        <f t="shared" si="41"/>
        <v>121.11999999999999</v>
      </c>
      <c r="Q99" s="7">
        <f t="shared" si="41"/>
        <v>113.55</v>
      </c>
      <c r="R99" s="7">
        <f t="shared" si="41"/>
        <v>106.87058823529412</v>
      </c>
      <c r="S99" s="7">
        <f t="shared" si="41"/>
        <v>100.93333333333334</v>
      </c>
      <c r="T99" s="7">
        <f t="shared" si="41"/>
        <v>95.62105263157895</v>
      </c>
      <c r="U99" s="7">
        <f t="shared" si="41"/>
        <v>90.84</v>
      </c>
      <c r="V99" s="7">
        <f t="shared" si="41"/>
        <v>86.5142857142857</v>
      </c>
      <c r="W99" s="7">
        <f t="shared" si="41"/>
        <v>82.58181818181818</v>
      </c>
      <c r="X99" s="7">
        <f t="shared" si="41"/>
        <v>78.99130434782609</v>
      </c>
      <c r="Y99" s="7">
        <f t="shared" si="41"/>
        <v>75.7</v>
      </c>
      <c r="Z99" s="7">
        <f t="shared" si="42"/>
        <v>72.672</v>
      </c>
      <c r="AA99" s="7">
        <f t="shared" si="42"/>
        <v>69.87692307692308</v>
      </c>
      <c r="AB99" s="7">
        <f t="shared" si="42"/>
        <v>67.28888888888889</v>
      </c>
      <c r="AC99" s="7">
        <f t="shared" si="42"/>
        <v>64.88571428571429</v>
      </c>
      <c r="AD99" s="7">
        <f t="shared" si="42"/>
        <v>62.648275862068964</v>
      </c>
      <c r="AE99" s="7">
        <f t="shared" si="42"/>
        <v>60.559999999999995</v>
      </c>
    </row>
    <row r="100" spans="1:31" ht="12.75">
      <c r="A100" s="9"/>
      <c r="B100" s="20">
        <v>45</v>
      </c>
      <c r="C100" s="44">
        <f t="shared" si="43"/>
        <v>310.10204081632656</v>
      </c>
      <c r="D100" s="33">
        <f aca="true" t="shared" si="44" ref="D100:D111">(B100/40*D$99^2)^0.5</f>
        <v>0.42426406871192857</v>
      </c>
      <c r="E100" s="25">
        <f aca="true" t="shared" si="45" ref="E100:E131">D100*3785</f>
        <v>1605.8395000746495</v>
      </c>
      <c r="F100" s="5">
        <f t="shared" si="40"/>
        <v>385.40148001791584</v>
      </c>
      <c r="G100" s="5">
        <f t="shared" si="40"/>
        <v>321.1679000149299</v>
      </c>
      <c r="H100" s="5">
        <f t="shared" si="40"/>
        <v>275.28677144136844</v>
      </c>
      <c r="I100" s="5">
        <f t="shared" si="40"/>
        <v>240.8759250111974</v>
      </c>
      <c r="J100" s="5">
        <f t="shared" si="40"/>
        <v>214.11193334328658</v>
      </c>
      <c r="K100" s="5">
        <f t="shared" si="40"/>
        <v>192.70074000895792</v>
      </c>
      <c r="L100" s="5">
        <f t="shared" si="40"/>
        <v>175.18249091723447</v>
      </c>
      <c r="M100" s="5">
        <f t="shared" si="40"/>
        <v>160.58395000746495</v>
      </c>
      <c r="N100" s="5">
        <f t="shared" si="40"/>
        <v>148.2313384684292</v>
      </c>
      <c r="O100" s="5">
        <f t="shared" si="40"/>
        <v>137.64338572068422</v>
      </c>
      <c r="P100" s="5">
        <f t="shared" si="41"/>
        <v>128.46716000597195</v>
      </c>
      <c r="Q100" s="5">
        <f t="shared" si="41"/>
        <v>120.4379625055987</v>
      </c>
      <c r="R100" s="5">
        <f t="shared" si="41"/>
        <v>113.3533764758576</v>
      </c>
      <c r="S100" s="5">
        <f t="shared" si="41"/>
        <v>107.05596667164329</v>
      </c>
      <c r="T100" s="5">
        <f t="shared" si="41"/>
        <v>101.42144210997786</v>
      </c>
      <c r="U100" s="5">
        <f t="shared" si="41"/>
        <v>96.35037000447896</v>
      </c>
      <c r="V100" s="5">
        <f t="shared" si="41"/>
        <v>91.76225714712282</v>
      </c>
      <c r="W100" s="5">
        <f t="shared" si="41"/>
        <v>87.59124545861724</v>
      </c>
      <c r="X100" s="5">
        <f t="shared" si="41"/>
        <v>83.78293043867735</v>
      </c>
      <c r="Y100" s="5">
        <f t="shared" si="41"/>
        <v>80.29197500373247</v>
      </c>
      <c r="Z100" s="5">
        <f t="shared" si="42"/>
        <v>77.08029600358317</v>
      </c>
      <c r="AA100" s="5">
        <f t="shared" si="42"/>
        <v>74.1156692342146</v>
      </c>
      <c r="AB100" s="5">
        <f t="shared" si="42"/>
        <v>71.37064444776219</v>
      </c>
      <c r="AC100" s="5">
        <f t="shared" si="42"/>
        <v>68.82169286034211</v>
      </c>
      <c r="AD100" s="5">
        <f t="shared" si="42"/>
        <v>66.4485310375717</v>
      </c>
      <c r="AE100" s="5">
        <f t="shared" si="42"/>
        <v>64.23358000298597</v>
      </c>
    </row>
    <row r="101" spans="1:31" ht="12.75">
      <c r="A101" s="9"/>
      <c r="B101" s="20">
        <v>50</v>
      </c>
      <c r="C101" s="44">
        <f t="shared" si="43"/>
        <v>344.5578231292517</v>
      </c>
      <c r="D101" s="33">
        <f t="shared" si="44"/>
        <v>0.447213595499958</v>
      </c>
      <c r="E101" s="25">
        <f t="shared" si="45"/>
        <v>1692.703458967341</v>
      </c>
      <c r="F101" s="5">
        <f t="shared" si="40"/>
        <v>406.2488301521618</v>
      </c>
      <c r="G101" s="5">
        <f t="shared" si="40"/>
        <v>338.54069179346817</v>
      </c>
      <c r="H101" s="5">
        <f t="shared" si="40"/>
        <v>290.17773582297275</v>
      </c>
      <c r="I101" s="5">
        <f t="shared" si="40"/>
        <v>253.90551884510114</v>
      </c>
      <c r="J101" s="5">
        <f t="shared" si="40"/>
        <v>225.6937945289788</v>
      </c>
      <c r="K101" s="5">
        <f t="shared" si="40"/>
        <v>203.1244150760809</v>
      </c>
      <c r="L101" s="5">
        <f t="shared" si="40"/>
        <v>184.65855916007357</v>
      </c>
      <c r="M101" s="5">
        <f t="shared" si="40"/>
        <v>169.27034589673409</v>
      </c>
      <c r="N101" s="5">
        <f t="shared" si="40"/>
        <v>156.24955005852377</v>
      </c>
      <c r="O101" s="5">
        <f t="shared" si="40"/>
        <v>145.08886791148637</v>
      </c>
      <c r="P101" s="5">
        <f t="shared" si="41"/>
        <v>135.41627671738726</v>
      </c>
      <c r="Q101" s="5">
        <f t="shared" si="41"/>
        <v>126.95275942255057</v>
      </c>
      <c r="R101" s="5">
        <f t="shared" si="41"/>
        <v>119.48495004475348</v>
      </c>
      <c r="S101" s="5">
        <f t="shared" si="41"/>
        <v>112.8468972644894</v>
      </c>
      <c r="T101" s="5">
        <f t="shared" si="41"/>
        <v>106.90758688214785</v>
      </c>
      <c r="U101" s="5">
        <f t="shared" si="41"/>
        <v>101.56220753804045</v>
      </c>
      <c r="V101" s="5">
        <f t="shared" si="41"/>
        <v>96.72591194099091</v>
      </c>
      <c r="W101" s="5">
        <f t="shared" si="41"/>
        <v>92.32927958003678</v>
      </c>
      <c r="X101" s="5">
        <f t="shared" si="41"/>
        <v>88.31496307655692</v>
      </c>
      <c r="Y101" s="5">
        <f t="shared" si="41"/>
        <v>84.63517294836704</v>
      </c>
      <c r="Z101" s="5">
        <f t="shared" si="42"/>
        <v>81.24976603043237</v>
      </c>
      <c r="AA101" s="5">
        <f t="shared" si="42"/>
        <v>78.12477502926188</v>
      </c>
      <c r="AB101" s="5">
        <f t="shared" si="42"/>
        <v>75.23126484299293</v>
      </c>
      <c r="AC101" s="5">
        <f t="shared" si="42"/>
        <v>72.54443395574319</v>
      </c>
      <c r="AD101" s="5">
        <f t="shared" si="42"/>
        <v>70.04290175037274</v>
      </c>
      <c r="AE101" s="5">
        <f t="shared" si="42"/>
        <v>67.70813835869363</v>
      </c>
    </row>
    <row r="102" spans="1:31" ht="12.75">
      <c r="A102" s="9"/>
      <c r="B102" s="20">
        <v>55</v>
      </c>
      <c r="C102" s="44">
        <f t="shared" si="43"/>
        <v>379.01360544217687</v>
      </c>
      <c r="D102" s="33">
        <f t="shared" si="44"/>
        <v>0.469041575982343</v>
      </c>
      <c r="E102" s="25">
        <f t="shared" si="45"/>
        <v>1775.3223650931682</v>
      </c>
      <c r="F102" s="5">
        <f t="shared" si="40"/>
        <v>426.0773676223604</v>
      </c>
      <c r="G102" s="5">
        <f t="shared" si="40"/>
        <v>355.06447301863363</v>
      </c>
      <c r="H102" s="5">
        <f t="shared" si="40"/>
        <v>304.3409768731145</v>
      </c>
      <c r="I102" s="5">
        <f t="shared" si="40"/>
        <v>266.2983547639752</v>
      </c>
      <c r="J102" s="5">
        <f t="shared" si="40"/>
        <v>236.7096486790891</v>
      </c>
      <c r="K102" s="5">
        <f t="shared" si="40"/>
        <v>213.0386838111802</v>
      </c>
      <c r="L102" s="5">
        <f t="shared" si="40"/>
        <v>193.67153073743654</v>
      </c>
      <c r="M102" s="5">
        <f t="shared" si="40"/>
        <v>177.53223650931682</v>
      </c>
      <c r="N102" s="5">
        <f t="shared" si="40"/>
        <v>163.87591062398477</v>
      </c>
      <c r="O102" s="5">
        <f t="shared" si="40"/>
        <v>152.17048843655726</v>
      </c>
      <c r="P102" s="5">
        <f t="shared" si="41"/>
        <v>142.02578920745344</v>
      </c>
      <c r="Q102" s="5">
        <f t="shared" si="41"/>
        <v>133.1491773819876</v>
      </c>
      <c r="R102" s="5">
        <f t="shared" si="41"/>
        <v>125.31687283010599</v>
      </c>
      <c r="S102" s="5">
        <f t="shared" si="41"/>
        <v>118.35482433954455</v>
      </c>
      <c r="T102" s="5">
        <f t="shared" si="41"/>
        <v>112.12562305851588</v>
      </c>
      <c r="U102" s="5">
        <f t="shared" si="41"/>
        <v>106.5193419055901</v>
      </c>
      <c r="V102" s="5">
        <f t="shared" si="41"/>
        <v>101.44699229103819</v>
      </c>
      <c r="W102" s="5">
        <f t="shared" si="41"/>
        <v>96.83576536871827</v>
      </c>
      <c r="X102" s="5">
        <f t="shared" si="41"/>
        <v>92.62551470051312</v>
      </c>
      <c r="Y102" s="5">
        <f t="shared" si="41"/>
        <v>88.76611825465841</v>
      </c>
      <c r="Z102" s="5">
        <f t="shared" si="42"/>
        <v>85.21547352447207</v>
      </c>
      <c r="AA102" s="5">
        <f t="shared" si="42"/>
        <v>81.93795531199238</v>
      </c>
      <c r="AB102" s="5">
        <f t="shared" si="42"/>
        <v>78.90321622636303</v>
      </c>
      <c r="AC102" s="5">
        <f t="shared" si="42"/>
        <v>76.08524421827863</v>
      </c>
      <c r="AD102" s="5">
        <f t="shared" si="42"/>
        <v>73.46161510730352</v>
      </c>
      <c r="AE102" s="5">
        <f t="shared" si="42"/>
        <v>71.01289460372672</v>
      </c>
    </row>
    <row r="103" spans="1:31" ht="12.75">
      <c r="A103" s="9"/>
      <c r="B103" s="20">
        <v>60</v>
      </c>
      <c r="C103" s="44">
        <f t="shared" si="43"/>
        <v>413.46938775510205</v>
      </c>
      <c r="D103" s="33">
        <f t="shared" si="44"/>
        <v>0.48989794855663565</v>
      </c>
      <c r="E103" s="25">
        <f t="shared" si="45"/>
        <v>1854.263735286866</v>
      </c>
      <c r="F103" s="5">
        <f t="shared" si="40"/>
        <v>445.02329646884783</v>
      </c>
      <c r="G103" s="5">
        <f t="shared" si="40"/>
        <v>370.85274705737316</v>
      </c>
      <c r="H103" s="5">
        <f t="shared" si="40"/>
        <v>317.8737831920342</v>
      </c>
      <c r="I103" s="5">
        <f t="shared" si="40"/>
        <v>278.1395602930299</v>
      </c>
      <c r="J103" s="5">
        <f t="shared" si="40"/>
        <v>247.23516470491546</v>
      </c>
      <c r="K103" s="5">
        <f t="shared" si="40"/>
        <v>222.51164823442392</v>
      </c>
      <c r="L103" s="5">
        <f t="shared" si="40"/>
        <v>202.283316576749</v>
      </c>
      <c r="M103" s="5">
        <f t="shared" si="40"/>
        <v>185.42637352868658</v>
      </c>
      <c r="N103" s="5">
        <f t="shared" si="40"/>
        <v>171.16280633417225</v>
      </c>
      <c r="O103" s="5">
        <f t="shared" si="40"/>
        <v>158.9368915960171</v>
      </c>
      <c r="P103" s="5">
        <f t="shared" si="41"/>
        <v>148.34109882294928</v>
      </c>
      <c r="Q103" s="5">
        <f t="shared" si="41"/>
        <v>139.06978014651494</v>
      </c>
      <c r="R103" s="5">
        <f t="shared" si="41"/>
        <v>130.88920484377877</v>
      </c>
      <c r="S103" s="5">
        <f t="shared" si="41"/>
        <v>123.61758235245773</v>
      </c>
      <c r="T103" s="5">
        <f t="shared" si="41"/>
        <v>117.11139380759153</v>
      </c>
      <c r="U103" s="5">
        <f t="shared" si="41"/>
        <v>111.25582411721196</v>
      </c>
      <c r="V103" s="5">
        <f t="shared" si="41"/>
        <v>105.95792773067805</v>
      </c>
      <c r="W103" s="5">
        <f t="shared" si="41"/>
        <v>101.1416582883745</v>
      </c>
      <c r="X103" s="5">
        <f t="shared" si="41"/>
        <v>96.74419488453213</v>
      </c>
      <c r="Y103" s="5">
        <f t="shared" si="41"/>
        <v>92.71318676434329</v>
      </c>
      <c r="Z103" s="5">
        <f t="shared" si="42"/>
        <v>89.00465929376956</v>
      </c>
      <c r="AA103" s="5">
        <f t="shared" si="42"/>
        <v>85.58140316708612</v>
      </c>
      <c r="AB103" s="5">
        <f t="shared" si="42"/>
        <v>82.41172156830515</v>
      </c>
      <c r="AC103" s="5">
        <f t="shared" si="42"/>
        <v>79.46844579800855</v>
      </c>
      <c r="AD103" s="5">
        <f t="shared" si="42"/>
        <v>76.72815456359446</v>
      </c>
      <c r="AE103" s="5">
        <f t="shared" si="42"/>
        <v>74.17054941147464</v>
      </c>
    </row>
    <row r="104" spans="1:31" ht="12.75">
      <c r="A104" s="9"/>
      <c r="B104" s="20">
        <v>65</v>
      </c>
      <c r="C104" s="44">
        <f t="shared" si="43"/>
        <v>447.9251700680272</v>
      </c>
      <c r="D104" s="33">
        <f t="shared" si="44"/>
        <v>0.5099019513592785</v>
      </c>
      <c r="E104" s="25">
        <f t="shared" si="45"/>
        <v>1929.978885894869</v>
      </c>
      <c r="F104" s="5">
        <f aca="true" t="shared" si="46" ref="F104:O113">$E104*1.2/F$3</f>
        <v>463.19493261476856</v>
      </c>
      <c r="G104" s="5">
        <f t="shared" si="46"/>
        <v>385.9957771789738</v>
      </c>
      <c r="H104" s="5">
        <f t="shared" si="46"/>
        <v>330.85352329626323</v>
      </c>
      <c r="I104" s="5">
        <f t="shared" si="46"/>
        <v>289.49683288423034</v>
      </c>
      <c r="J104" s="5">
        <f t="shared" si="46"/>
        <v>257.33051811931585</v>
      </c>
      <c r="K104" s="5">
        <f t="shared" si="46"/>
        <v>231.59746630738428</v>
      </c>
      <c r="L104" s="5">
        <f t="shared" si="46"/>
        <v>210.54315118853117</v>
      </c>
      <c r="M104" s="5">
        <f t="shared" si="46"/>
        <v>192.9978885894869</v>
      </c>
      <c r="N104" s="5">
        <f t="shared" si="46"/>
        <v>178.15189715952636</v>
      </c>
      <c r="O104" s="5">
        <f t="shared" si="46"/>
        <v>165.42676164813162</v>
      </c>
      <c r="P104" s="5">
        <f aca="true" t="shared" si="47" ref="P104:Y113">$E104*1.2/P$3</f>
        <v>154.39831087158953</v>
      </c>
      <c r="Q104" s="5">
        <f t="shared" si="47"/>
        <v>144.74841644211517</v>
      </c>
      <c r="R104" s="5">
        <f t="shared" si="47"/>
        <v>136.23380371022606</v>
      </c>
      <c r="S104" s="5">
        <f t="shared" si="47"/>
        <v>128.66525905965793</v>
      </c>
      <c r="T104" s="5">
        <f t="shared" si="47"/>
        <v>121.89340331967594</v>
      </c>
      <c r="U104" s="5">
        <f t="shared" si="47"/>
        <v>115.79873315369214</v>
      </c>
      <c r="V104" s="5">
        <f t="shared" si="47"/>
        <v>110.28450776542108</v>
      </c>
      <c r="W104" s="5">
        <f t="shared" si="47"/>
        <v>105.27157559426558</v>
      </c>
      <c r="X104" s="5">
        <f t="shared" si="47"/>
        <v>100.69455056842794</v>
      </c>
      <c r="Y104" s="5">
        <f t="shared" si="47"/>
        <v>96.49894429474345</v>
      </c>
      <c r="Z104" s="5">
        <f aca="true" t="shared" si="48" ref="Z104:AE113">$E104*1.2/Z$3</f>
        <v>92.63898652295372</v>
      </c>
      <c r="AA104" s="5">
        <f t="shared" si="48"/>
        <v>89.07594857976318</v>
      </c>
      <c r="AB104" s="5">
        <f t="shared" si="48"/>
        <v>85.77683937310529</v>
      </c>
      <c r="AC104" s="5">
        <f t="shared" si="48"/>
        <v>82.71338082406581</v>
      </c>
      <c r="AD104" s="5">
        <f t="shared" si="48"/>
        <v>79.86119527840837</v>
      </c>
      <c r="AE104" s="5">
        <f t="shared" si="48"/>
        <v>77.19915543579476</v>
      </c>
    </row>
    <row r="105" spans="1:31" ht="12.75">
      <c r="A105" s="9"/>
      <c r="B105" s="20">
        <v>70</v>
      </c>
      <c r="C105" s="44">
        <f t="shared" si="43"/>
        <v>482.38095238095235</v>
      </c>
      <c r="D105" s="33">
        <f t="shared" si="44"/>
        <v>0.5291502622129182</v>
      </c>
      <c r="E105" s="25">
        <f t="shared" si="45"/>
        <v>2002.8337424758952</v>
      </c>
      <c r="F105" s="5">
        <f t="shared" si="46"/>
        <v>480.68009819421485</v>
      </c>
      <c r="G105" s="5">
        <f t="shared" si="46"/>
        <v>400.56674849517907</v>
      </c>
      <c r="H105" s="5">
        <f t="shared" si="46"/>
        <v>343.34292728158204</v>
      </c>
      <c r="I105" s="5">
        <f t="shared" si="46"/>
        <v>300.4250613713843</v>
      </c>
      <c r="J105" s="5">
        <f t="shared" si="46"/>
        <v>267.04449899678605</v>
      </c>
      <c r="K105" s="5">
        <f t="shared" si="46"/>
        <v>240.34004909710742</v>
      </c>
      <c r="L105" s="5">
        <f t="shared" si="46"/>
        <v>218.4909537246431</v>
      </c>
      <c r="M105" s="5">
        <f t="shared" si="46"/>
        <v>200.28337424758953</v>
      </c>
      <c r="N105" s="5">
        <f t="shared" si="46"/>
        <v>184.8769608439288</v>
      </c>
      <c r="O105" s="5">
        <f t="shared" si="46"/>
        <v>171.67146364079102</v>
      </c>
      <c r="P105" s="5">
        <f t="shared" si="47"/>
        <v>160.22669939807162</v>
      </c>
      <c r="Q105" s="5">
        <f t="shared" si="47"/>
        <v>150.21253068569214</v>
      </c>
      <c r="R105" s="5">
        <f t="shared" si="47"/>
        <v>141.37649946888672</v>
      </c>
      <c r="S105" s="5">
        <f t="shared" si="47"/>
        <v>133.52224949839302</v>
      </c>
      <c r="T105" s="5">
        <f t="shared" si="47"/>
        <v>126.49476268268812</v>
      </c>
      <c r="U105" s="5">
        <f t="shared" si="47"/>
        <v>120.17002454855371</v>
      </c>
      <c r="V105" s="5">
        <f t="shared" si="47"/>
        <v>114.44764242719401</v>
      </c>
      <c r="W105" s="5">
        <f t="shared" si="47"/>
        <v>109.24547686232155</v>
      </c>
      <c r="X105" s="5">
        <f t="shared" si="47"/>
        <v>104.49567352048149</v>
      </c>
      <c r="Y105" s="5">
        <f t="shared" si="47"/>
        <v>100.14168712379477</v>
      </c>
      <c r="Z105" s="5">
        <f t="shared" si="48"/>
        <v>96.13601963884297</v>
      </c>
      <c r="AA105" s="5">
        <f t="shared" si="48"/>
        <v>92.4384804219644</v>
      </c>
      <c r="AB105" s="5">
        <f t="shared" si="48"/>
        <v>89.01483299892868</v>
      </c>
      <c r="AC105" s="5">
        <f t="shared" si="48"/>
        <v>85.83573182039551</v>
      </c>
      <c r="AD105" s="5">
        <f t="shared" si="48"/>
        <v>82.87587899900257</v>
      </c>
      <c r="AE105" s="5">
        <f t="shared" si="48"/>
        <v>80.11334969903581</v>
      </c>
    </row>
    <row r="106" spans="1:31" ht="12.75">
      <c r="A106" s="9"/>
      <c r="B106" s="20">
        <v>75</v>
      </c>
      <c r="C106" s="44">
        <f t="shared" si="43"/>
        <v>516.8367346938775</v>
      </c>
      <c r="D106" s="33">
        <f t="shared" si="44"/>
        <v>0.5477225575051662</v>
      </c>
      <c r="E106" s="25">
        <f t="shared" si="45"/>
        <v>2073.1298801570542</v>
      </c>
      <c r="F106" s="5">
        <f t="shared" si="46"/>
        <v>497.551171237693</v>
      </c>
      <c r="G106" s="5">
        <f t="shared" si="46"/>
        <v>414.6259760314108</v>
      </c>
      <c r="H106" s="5">
        <f t="shared" si="46"/>
        <v>355.39369374120923</v>
      </c>
      <c r="I106" s="5">
        <f t="shared" si="46"/>
        <v>310.9694820235581</v>
      </c>
      <c r="J106" s="5">
        <f t="shared" si="46"/>
        <v>276.41731735427385</v>
      </c>
      <c r="K106" s="5">
        <f t="shared" si="46"/>
        <v>248.7755856188465</v>
      </c>
      <c r="L106" s="5">
        <f t="shared" si="46"/>
        <v>226.15962328986043</v>
      </c>
      <c r="M106" s="5">
        <f t="shared" si="46"/>
        <v>207.3129880157054</v>
      </c>
      <c r="N106" s="5">
        <f t="shared" si="46"/>
        <v>191.36583509142037</v>
      </c>
      <c r="O106" s="5">
        <f t="shared" si="46"/>
        <v>177.69684687060462</v>
      </c>
      <c r="P106" s="5">
        <f t="shared" si="47"/>
        <v>165.8503904125643</v>
      </c>
      <c r="Q106" s="5">
        <f t="shared" si="47"/>
        <v>155.48474101177905</v>
      </c>
      <c r="R106" s="5">
        <f t="shared" si="47"/>
        <v>146.33857977579206</v>
      </c>
      <c r="S106" s="5">
        <f t="shared" si="47"/>
        <v>138.20865867713692</v>
      </c>
      <c r="T106" s="5">
        <f t="shared" si="47"/>
        <v>130.9345187467613</v>
      </c>
      <c r="U106" s="5">
        <f t="shared" si="47"/>
        <v>124.38779280942325</v>
      </c>
      <c r="V106" s="5">
        <f t="shared" si="47"/>
        <v>118.46456458040309</v>
      </c>
      <c r="W106" s="5">
        <f t="shared" si="47"/>
        <v>113.07981164493022</v>
      </c>
      <c r="X106" s="5">
        <f t="shared" si="47"/>
        <v>108.16329809515064</v>
      </c>
      <c r="Y106" s="5">
        <f t="shared" si="47"/>
        <v>103.6564940078527</v>
      </c>
      <c r="Z106" s="5">
        <f t="shared" si="48"/>
        <v>99.51023424753859</v>
      </c>
      <c r="AA106" s="5">
        <f t="shared" si="48"/>
        <v>95.68291754571018</v>
      </c>
      <c r="AB106" s="5">
        <f t="shared" si="48"/>
        <v>92.13910578475796</v>
      </c>
      <c r="AC106" s="5">
        <f t="shared" si="48"/>
        <v>88.84842343530231</v>
      </c>
      <c r="AD106" s="5">
        <f t="shared" si="48"/>
        <v>85.78468469615396</v>
      </c>
      <c r="AE106" s="5">
        <f t="shared" si="48"/>
        <v>82.92519520628215</v>
      </c>
    </row>
    <row r="107" spans="1:31" ht="12.75">
      <c r="A107" s="9"/>
      <c r="B107" s="20">
        <v>80</v>
      </c>
      <c r="C107" s="44">
        <f t="shared" si="43"/>
        <v>551.2925170068027</v>
      </c>
      <c r="D107" s="33">
        <f t="shared" si="44"/>
        <v>0.5656854249492381</v>
      </c>
      <c r="E107" s="25">
        <f t="shared" si="45"/>
        <v>2141.1193334328664</v>
      </c>
      <c r="F107" s="5">
        <f t="shared" si="46"/>
        <v>513.8686400238879</v>
      </c>
      <c r="G107" s="5">
        <f t="shared" si="46"/>
        <v>428.2238666865733</v>
      </c>
      <c r="H107" s="5">
        <f t="shared" si="46"/>
        <v>367.04902858849135</v>
      </c>
      <c r="I107" s="5">
        <f t="shared" si="46"/>
        <v>321.16790001492996</v>
      </c>
      <c r="J107" s="5">
        <f t="shared" si="46"/>
        <v>285.48257779104887</v>
      </c>
      <c r="K107" s="5">
        <f t="shared" si="46"/>
        <v>256.93432001194395</v>
      </c>
      <c r="L107" s="5">
        <f t="shared" si="46"/>
        <v>233.5766545563127</v>
      </c>
      <c r="M107" s="5">
        <f t="shared" si="46"/>
        <v>214.11193334328664</v>
      </c>
      <c r="N107" s="5">
        <f t="shared" si="46"/>
        <v>197.64178462457227</v>
      </c>
      <c r="O107" s="5">
        <f t="shared" si="46"/>
        <v>183.52451429424568</v>
      </c>
      <c r="P107" s="5">
        <f t="shared" si="47"/>
        <v>171.28954667462932</v>
      </c>
      <c r="Q107" s="5">
        <f t="shared" si="47"/>
        <v>160.58395000746498</v>
      </c>
      <c r="R107" s="5">
        <f t="shared" si="47"/>
        <v>151.1378353011435</v>
      </c>
      <c r="S107" s="5">
        <f t="shared" si="47"/>
        <v>142.74128889552443</v>
      </c>
      <c r="T107" s="5">
        <f t="shared" si="47"/>
        <v>135.2285894799705</v>
      </c>
      <c r="U107" s="5">
        <f t="shared" si="47"/>
        <v>128.46716000597198</v>
      </c>
      <c r="V107" s="5">
        <f t="shared" si="47"/>
        <v>122.3496761961638</v>
      </c>
      <c r="W107" s="5">
        <f t="shared" si="47"/>
        <v>116.78832727815634</v>
      </c>
      <c r="X107" s="5">
        <f t="shared" si="47"/>
        <v>111.7105739182365</v>
      </c>
      <c r="Y107" s="5">
        <f t="shared" si="47"/>
        <v>107.05596667164332</v>
      </c>
      <c r="Z107" s="5">
        <f t="shared" si="48"/>
        <v>102.77372800477758</v>
      </c>
      <c r="AA107" s="5">
        <f t="shared" si="48"/>
        <v>98.82089231228613</v>
      </c>
      <c r="AB107" s="5">
        <f t="shared" si="48"/>
        <v>95.16085926368295</v>
      </c>
      <c r="AC107" s="5">
        <f t="shared" si="48"/>
        <v>91.76225714712284</v>
      </c>
      <c r="AD107" s="5">
        <f t="shared" si="48"/>
        <v>88.59804138342895</v>
      </c>
      <c r="AE107" s="5">
        <f t="shared" si="48"/>
        <v>85.64477333731466</v>
      </c>
    </row>
    <row r="108" spans="1:31" ht="12.75">
      <c r="A108" s="9"/>
      <c r="B108" s="20">
        <v>85</v>
      </c>
      <c r="C108" s="44">
        <f t="shared" si="43"/>
        <v>585.748299319728</v>
      </c>
      <c r="D108" s="33">
        <f t="shared" si="44"/>
        <v>0.5830951894845301</v>
      </c>
      <c r="E108" s="25">
        <f t="shared" si="45"/>
        <v>2207.0152921989466</v>
      </c>
      <c r="F108" s="5">
        <f t="shared" si="46"/>
        <v>529.6836701277472</v>
      </c>
      <c r="G108" s="5">
        <f t="shared" si="46"/>
        <v>441.4030584397893</v>
      </c>
      <c r="H108" s="5">
        <f t="shared" si="46"/>
        <v>378.34547866267656</v>
      </c>
      <c r="I108" s="5">
        <f t="shared" si="46"/>
        <v>331.052293829842</v>
      </c>
      <c r="J108" s="5">
        <f t="shared" si="46"/>
        <v>294.2687056265262</v>
      </c>
      <c r="K108" s="5">
        <f t="shared" si="46"/>
        <v>264.8418350638736</v>
      </c>
      <c r="L108" s="5">
        <f t="shared" si="46"/>
        <v>240.76530460352143</v>
      </c>
      <c r="M108" s="5">
        <f t="shared" si="46"/>
        <v>220.70152921989464</v>
      </c>
      <c r="N108" s="5">
        <f t="shared" si="46"/>
        <v>203.724488510672</v>
      </c>
      <c r="O108" s="5">
        <f t="shared" si="46"/>
        <v>189.17273933133828</v>
      </c>
      <c r="P108" s="5">
        <f t="shared" si="47"/>
        <v>176.56122337591572</v>
      </c>
      <c r="Q108" s="5">
        <f t="shared" si="47"/>
        <v>165.526146914921</v>
      </c>
      <c r="R108" s="5">
        <f t="shared" si="47"/>
        <v>155.78931474345504</v>
      </c>
      <c r="S108" s="5">
        <f t="shared" si="47"/>
        <v>147.1343528132631</v>
      </c>
      <c r="T108" s="5">
        <f t="shared" si="47"/>
        <v>139.3904395073019</v>
      </c>
      <c r="U108" s="5">
        <f t="shared" si="47"/>
        <v>132.4209175319368</v>
      </c>
      <c r="V108" s="5">
        <f t="shared" si="47"/>
        <v>126.11515955422551</v>
      </c>
      <c r="W108" s="5">
        <f t="shared" si="47"/>
        <v>120.38265230176071</v>
      </c>
      <c r="X108" s="5">
        <f t="shared" si="47"/>
        <v>115.1486239408146</v>
      </c>
      <c r="Y108" s="5">
        <f t="shared" si="47"/>
        <v>110.35076460994732</v>
      </c>
      <c r="Z108" s="5">
        <f t="shared" si="48"/>
        <v>105.93673402554943</v>
      </c>
      <c r="AA108" s="5">
        <f t="shared" si="48"/>
        <v>101.862244255336</v>
      </c>
      <c r="AB108" s="5">
        <f t="shared" si="48"/>
        <v>98.0895685421754</v>
      </c>
      <c r="AC108" s="5">
        <f t="shared" si="48"/>
        <v>94.58636966566914</v>
      </c>
      <c r="AD108" s="5">
        <f t="shared" si="48"/>
        <v>91.32477071168054</v>
      </c>
      <c r="AE108" s="5">
        <f t="shared" si="48"/>
        <v>88.28061168795786</v>
      </c>
    </row>
    <row r="109" spans="1:31" ht="12.75">
      <c r="A109" s="9"/>
      <c r="B109" s="20">
        <v>90</v>
      </c>
      <c r="C109" s="44">
        <f t="shared" si="43"/>
        <v>620.2040816326531</v>
      </c>
      <c r="D109" s="33">
        <f t="shared" si="44"/>
        <v>0.6000000000000001</v>
      </c>
      <c r="E109" s="25">
        <f t="shared" si="45"/>
        <v>2271.0000000000005</v>
      </c>
      <c r="F109" s="5">
        <f t="shared" si="46"/>
        <v>545.0400000000001</v>
      </c>
      <c r="G109" s="5">
        <f t="shared" si="46"/>
        <v>454.20000000000005</v>
      </c>
      <c r="H109" s="5">
        <f t="shared" si="46"/>
        <v>389.31428571428575</v>
      </c>
      <c r="I109" s="5">
        <f t="shared" si="46"/>
        <v>340.65000000000003</v>
      </c>
      <c r="J109" s="5">
        <f t="shared" si="46"/>
        <v>302.8</v>
      </c>
      <c r="K109" s="5">
        <f t="shared" si="46"/>
        <v>272.52000000000004</v>
      </c>
      <c r="L109" s="5">
        <f t="shared" si="46"/>
        <v>247.74545454545458</v>
      </c>
      <c r="M109" s="5">
        <f t="shared" si="46"/>
        <v>227.10000000000002</v>
      </c>
      <c r="N109" s="5">
        <f t="shared" si="46"/>
        <v>209.63076923076926</v>
      </c>
      <c r="O109" s="5">
        <f t="shared" si="46"/>
        <v>194.65714285714287</v>
      </c>
      <c r="P109" s="5">
        <f t="shared" si="47"/>
        <v>181.68</v>
      </c>
      <c r="Q109" s="5">
        <f t="shared" si="47"/>
        <v>170.32500000000002</v>
      </c>
      <c r="R109" s="5">
        <f t="shared" si="47"/>
        <v>160.30588235294118</v>
      </c>
      <c r="S109" s="5">
        <f t="shared" si="47"/>
        <v>151.4</v>
      </c>
      <c r="T109" s="5">
        <f t="shared" si="47"/>
        <v>143.43157894736842</v>
      </c>
      <c r="U109" s="5">
        <f t="shared" si="47"/>
        <v>136.26000000000002</v>
      </c>
      <c r="V109" s="5">
        <f t="shared" si="47"/>
        <v>129.77142857142857</v>
      </c>
      <c r="W109" s="5">
        <f t="shared" si="47"/>
        <v>123.87272727272729</v>
      </c>
      <c r="X109" s="5">
        <f t="shared" si="47"/>
        <v>118.48695652173915</v>
      </c>
      <c r="Y109" s="5">
        <f t="shared" si="47"/>
        <v>113.55000000000001</v>
      </c>
      <c r="Z109" s="5">
        <f t="shared" si="48"/>
        <v>109.00800000000001</v>
      </c>
      <c r="AA109" s="5">
        <f t="shared" si="48"/>
        <v>104.81538461538463</v>
      </c>
      <c r="AB109" s="5">
        <f t="shared" si="48"/>
        <v>100.93333333333334</v>
      </c>
      <c r="AC109" s="5">
        <f t="shared" si="48"/>
        <v>97.32857142857144</v>
      </c>
      <c r="AD109" s="5">
        <f t="shared" si="48"/>
        <v>93.97241379310346</v>
      </c>
      <c r="AE109" s="5">
        <f t="shared" si="48"/>
        <v>90.84</v>
      </c>
    </row>
    <row r="110" spans="1:31" ht="12.75">
      <c r="A110" s="9"/>
      <c r="B110" s="20">
        <v>95</v>
      </c>
      <c r="C110" s="44">
        <f t="shared" si="43"/>
        <v>654.6598639455783</v>
      </c>
      <c r="D110" s="33">
        <f t="shared" si="44"/>
        <v>0.6164414002968976</v>
      </c>
      <c r="E110" s="25">
        <f t="shared" si="45"/>
        <v>2333.2307001237577</v>
      </c>
      <c r="F110" s="5">
        <f t="shared" si="46"/>
        <v>559.9753680297018</v>
      </c>
      <c r="G110" s="5">
        <f t="shared" si="46"/>
        <v>466.6461400247515</v>
      </c>
      <c r="H110" s="5">
        <f t="shared" si="46"/>
        <v>399.9824057355013</v>
      </c>
      <c r="I110" s="5">
        <f t="shared" si="46"/>
        <v>349.9846050185636</v>
      </c>
      <c r="J110" s="5">
        <f t="shared" si="46"/>
        <v>311.09742668316767</v>
      </c>
      <c r="K110" s="5">
        <f t="shared" si="46"/>
        <v>279.9876840148509</v>
      </c>
      <c r="L110" s="5">
        <f t="shared" si="46"/>
        <v>254.534258195319</v>
      </c>
      <c r="M110" s="5">
        <f t="shared" si="46"/>
        <v>233.32307001237575</v>
      </c>
      <c r="N110" s="5">
        <f t="shared" si="46"/>
        <v>215.3751415498853</v>
      </c>
      <c r="O110" s="5">
        <f t="shared" si="46"/>
        <v>199.99120286775064</v>
      </c>
      <c r="P110" s="5">
        <f t="shared" si="47"/>
        <v>186.6584560099006</v>
      </c>
      <c r="Q110" s="5">
        <f t="shared" si="47"/>
        <v>174.9923025092818</v>
      </c>
      <c r="R110" s="5">
        <f t="shared" si="47"/>
        <v>164.69863765579464</v>
      </c>
      <c r="S110" s="5">
        <f t="shared" si="47"/>
        <v>155.54871334158383</v>
      </c>
      <c r="T110" s="5">
        <f t="shared" si="47"/>
        <v>147.36193895518468</v>
      </c>
      <c r="U110" s="5">
        <f t="shared" si="47"/>
        <v>139.99384200742546</v>
      </c>
      <c r="V110" s="5">
        <f t="shared" si="47"/>
        <v>133.32746857850043</v>
      </c>
      <c r="W110" s="5">
        <f t="shared" si="47"/>
        <v>127.2671290976595</v>
      </c>
      <c r="X110" s="5">
        <f t="shared" si="47"/>
        <v>121.73377565863083</v>
      </c>
      <c r="Y110" s="5">
        <f t="shared" si="47"/>
        <v>116.66153500618788</v>
      </c>
      <c r="Z110" s="5">
        <f t="shared" si="48"/>
        <v>111.99507360594036</v>
      </c>
      <c r="AA110" s="5">
        <f t="shared" si="48"/>
        <v>107.68757077494266</v>
      </c>
      <c r="AB110" s="5">
        <f t="shared" si="48"/>
        <v>103.69914222772256</v>
      </c>
      <c r="AC110" s="5">
        <f t="shared" si="48"/>
        <v>99.99560143387532</v>
      </c>
      <c r="AD110" s="5">
        <f t="shared" si="48"/>
        <v>96.5474772465003</v>
      </c>
      <c r="AE110" s="5">
        <f t="shared" si="48"/>
        <v>93.3292280049503</v>
      </c>
    </row>
    <row r="111" spans="1:31" ht="12.75">
      <c r="A111" s="18"/>
      <c r="B111" s="22">
        <v>100</v>
      </c>
      <c r="C111" s="46">
        <f t="shared" si="43"/>
        <v>689.1156462585034</v>
      </c>
      <c r="D111" s="35">
        <f t="shared" si="44"/>
        <v>0.6324555320336759</v>
      </c>
      <c r="E111" s="27">
        <f t="shared" si="45"/>
        <v>2393.8441887474632</v>
      </c>
      <c r="F111" s="16">
        <f t="shared" si="46"/>
        <v>574.5226052993911</v>
      </c>
      <c r="G111" s="16">
        <f t="shared" si="46"/>
        <v>478.7688377494926</v>
      </c>
      <c r="H111" s="16">
        <f t="shared" si="46"/>
        <v>410.3732894995651</v>
      </c>
      <c r="I111" s="16">
        <f t="shared" si="46"/>
        <v>359.07662831211945</v>
      </c>
      <c r="J111" s="16">
        <f t="shared" si="46"/>
        <v>319.1792251663284</v>
      </c>
      <c r="K111" s="16">
        <f t="shared" si="46"/>
        <v>287.26130264969555</v>
      </c>
      <c r="L111" s="16">
        <f t="shared" si="46"/>
        <v>261.1466387724505</v>
      </c>
      <c r="M111" s="16">
        <f t="shared" si="46"/>
        <v>239.3844188747463</v>
      </c>
      <c r="N111" s="16">
        <f t="shared" si="46"/>
        <v>220.97023280745813</v>
      </c>
      <c r="O111" s="16">
        <f t="shared" si="46"/>
        <v>205.18664474978254</v>
      </c>
      <c r="P111" s="16">
        <f t="shared" si="47"/>
        <v>191.50753509979705</v>
      </c>
      <c r="Q111" s="16">
        <f t="shared" si="47"/>
        <v>179.53831415605973</v>
      </c>
      <c r="R111" s="16">
        <f t="shared" si="47"/>
        <v>168.9772368527621</v>
      </c>
      <c r="S111" s="16">
        <f t="shared" si="47"/>
        <v>159.5896125831642</v>
      </c>
      <c r="T111" s="16">
        <f t="shared" si="47"/>
        <v>151.19015928931344</v>
      </c>
      <c r="U111" s="16">
        <f t="shared" si="47"/>
        <v>143.63065132484778</v>
      </c>
      <c r="V111" s="16">
        <f t="shared" si="47"/>
        <v>136.79109649985503</v>
      </c>
      <c r="W111" s="16">
        <f t="shared" si="47"/>
        <v>130.57331938622525</v>
      </c>
      <c r="X111" s="16">
        <f t="shared" si="47"/>
        <v>124.8962185433459</v>
      </c>
      <c r="Y111" s="16">
        <f t="shared" si="47"/>
        <v>119.69220943737315</v>
      </c>
      <c r="Z111" s="16">
        <f t="shared" si="48"/>
        <v>114.90452105987822</v>
      </c>
      <c r="AA111" s="16">
        <f t="shared" si="48"/>
        <v>110.48511640372907</v>
      </c>
      <c r="AB111" s="16">
        <f t="shared" si="48"/>
        <v>106.39307505544281</v>
      </c>
      <c r="AC111" s="16">
        <f t="shared" si="48"/>
        <v>102.59332237489127</v>
      </c>
      <c r="AD111" s="16">
        <f t="shared" si="48"/>
        <v>99.0556216033433</v>
      </c>
      <c r="AE111" s="16">
        <f t="shared" si="48"/>
        <v>95.75376754989853</v>
      </c>
    </row>
    <row r="112" spans="1:31" ht="12.75">
      <c r="A112" s="9">
        <v>8005</v>
      </c>
      <c r="B112" s="20">
        <v>15</v>
      </c>
      <c r="C112" s="44">
        <f>B112/14.7*101.3</f>
        <v>103.36734693877551</v>
      </c>
      <c r="D112" s="33">
        <f>(B112/40*D$117^2)^0.5</f>
        <v>0.30618621784789724</v>
      </c>
      <c r="E112" s="25">
        <f t="shared" si="45"/>
        <v>1158.914834554291</v>
      </c>
      <c r="F112" s="5">
        <f t="shared" si="46"/>
        <v>278.13956029302983</v>
      </c>
      <c r="G112" s="5">
        <f t="shared" si="46"/>
        <v>231.78296691085822</v>
      </c>
      <c r="H112" s="5">
        <f t="shared" si="46"/>
        <v>198.67111449502133</v>
      </c>
      <c r="I112" s="5">
        <f t="shared" si="46"/>
        <v>173.83722518314366</v>
      </c>
      <c r="J112" s="5">
        <f t="shared" si="46"/>
        <v>154.52197794057213</v>
      </c>
      <c r="K112" s="5">
        <f t="shared" si="46"/>
        <v>139.06978014651492</v>
      </c>
      <c r="L112" s="5">
        <f t="shared" si="46"/>
        <v>126.42707286046812</v>
      </c>
      <c r="M112" s="5">
        <f t="shared" si="46"/>
        <v>115.89148345542911</v>
      </c>
      <c r="N112" s="5">
        <f t="shared" si="46"/>
        <v>106.97675395885764</v>
      </c>
      <c r="O112" s="5">
        <f t="shared" si="46"/>
        <v>99.33555724751066</v>
      </c>
      <c r="P112" s="5">
        <f t="shared" si="47"/>
        <v>92.71318676434329</v>
      </c>
      <c r="Q112" s="5">
        <f t="shared" si="47"/>
        <v>86.91861259157183</v>
      </c>
      <c r="R112" s="5">
        <f t="shared" si="47"/>
        <v>81.80575302736172</v>
      </c>
      <c r="S112" s="5">
        <f t="shared" si="47"/>
        <v>77.26098897028606</v>
      </c>
      <c r="T112" s="5">
        <f t="shared" si="47"/>
        <v>73.1946211297447</v>
      </c>
      <c r="U112" s="5">
        <f t="shared" si="47"/>
        <v>69.53489007325746</v>
      </c>
      <c r="V112" s="5">
        <f t="shared" si="47"/>
        <v>66.22370483167377</v>
      </c>
      <c r="W112" s="5">
        <f t="shared" si="47"/>
        <v>63.21353643023406</v>
      </c>
      <c r="X112" s="5">
        <f t="shared" si="47"/>
        <v>60.46512180283258</v>
      </c>
      <c r="Y112" s="5">
        <f t="shared" si="47"/>
        <v>57.945741727714555</v>
      </c>
      <c r="Z112" s="5">
        <f t="shared" si="48"/>
        <v>55.62791205860597</v>
      </c>
      <c r="AA112" s="5">
        <f t="shared" si="48"/>
        <v>53.48837697942882</v>
      </c>
      <c r="AB112" s="5">
        <f t="shared" si="48"/>
        <v>51.507325980190714</v>
      </c>
      <c r="AC112" s="5">
        <f t="shared" si="48"/>
        <v>49.66777862375533</v>
      </c>
      <c r="AD112" s="5">
        <f t="shared" si="48"/>
        <v>47.95509660224653</v>
      </c>
      <c r="AE112" s="5">
        <f t="shared" si="48"/>
        <v>46.356593382171646</v>
      </c>
    </row>
    <row r="113" spans="1:31" ht="12.75">
      <c r="A113" s="9"/>
      <c r="B113" s="20">
        <v>20</v>
      </c>
      <c r="C113" s="44">
        <f>B113/14.7*101.3</f>
        <v>137.82312925170066</v>
      </c>
      <c r="D113" s="33">
        <f>(B113/40*D$117^2)^0.5</f>
        <v>0.3535533905932738</v>
      </c>
      <c r="E113" s="25">
        <f t="shared" si="45"/>
        <v>1338.1995833955414</v>
      </c>
      <c r="F113" s="5">
        <f t="shared" si="46"/>
        <v>321.1679000149299</v>
      </c>
      <c r="G113" s="5">
        <f t="shared" si="46"/>
        <v>267.63991667910824</v>
      </c>
      <c r="H113" s="5">
        <f t="shared" si="46"/>
        <v>229.40564286780707</v>
      </c>
      <c r="I113" s="5">
        <f t="shared" si="46"/>
        <v>200.7299375093312</v>
      </c>
      <c r="J113" s="5">
        <f t="shared" si="46"/>
        <v>178.4266111194055</v>
      </c>
      <c r="K113" s="5">
        <f t="shared" si="46"/>
        <v>160.58395000746495</v>
      </c>
      <c r="L113" s="5">
        <f t="shared" si="46"/>
        <v>145.98540909769542</v>
      </c>
      <c r="M113" s="5">
        <f t="shared" si="46"/>
        <v>133.81995833955412</v>
      </c>
      <c r="N113" s="5">
        <f t="shared" si="46"/>
        <v>123.52611539035766</v>
      </c>
      <c r="O113" s="5">
        <f t="shared" si="46"/>
        <v>114.70282143390354</v>
      </c>
      <c r="P113" s="5">
        <f t="shared" si="47"/>
        <v>107.0559666716433</v>
      </c>
      <c r="Q113" s="5">
        <f t="shared" si="47"/>
        <v>100.3649687546656</v>
      </c>
      <c r="R113" s="5">
        <f t="shared" si="47"/>
        <v>94.46114706321468</v>
      </c>
      <c r="S113" s="5">
        <f t="shared" si="47"/>
        <v>89.21330555970275</v>
      </c>
      <c r="T113" s="5">
        <f t="shared" si="47"/>
        <v>84.51786842498156</v>
      </c>
      <c r="U113" s="5">
        <f t="shared" si="47"/>
        <v>80.29197500373247</v>
      </c>
      <c r="V113" s="5">
        <f t="shared" si="47"/>
        <v>76.46854762260236</v>
      </c>
      <c r="W113" s="5">
        <f t="shared" si="47"/>
        <v>72.99270454884771</v>
      </c>
      <c r="X113" s="5">
        <f t="shared" si="47"/>
        <v>69.81910869889781</v>
      </c>
      <c r="Y113" s="5">
        <f t="shared" si="47"/>
        <v>66.90997916977706</v>
      </c>
      <c r="Z113" s="5">
        <f t="shared" si="48"/>
        <v>64.23358000298599</v>
      </c>
      <c r="AA113" s="5">
        <f t="shared" si="48"/>
        <v>61.76305769517883</v>
      </c>
      <c r="AB113" s="5">
        <f t="shared" si="48"/>
        <v>59.475537039801836</v>
      </c>
      <c r="AC113" s="5">
        <f t="shared" si="48"/>
        <v>57.35141071695177</v>
      </c>
      <c r="AD113" s="5">
        <f t="shared" si="48"/>
        <v>55.373775864643086</v>
      </c>
      <c r="AE113" s="5">
        <f t="shared" si="48"/>
        <v>53.52798333582165</v>
      </c>
    </row>
    <row r="114" spans="1:31" ht="12.75">
      <c r="A114" s="9"/>
      <c r="B114" s="20">
        <v>25</v>
      </c>
      <c r="C114" s="44">
        <f aca="true" t="shared" si="49" ref="C114:C129">B114/14.7*101.3</f>
        <v>172.27891156462584</v>
      </c>
      <c r="D114" s="33">
        <f>(B114/40*D$117^2)^0.5</f>
        <v>0.39528470752104744</v>
      </c>
      <c r="E114" s="25">
        <f t="shared" si="45"/>
        <v>1496.1526179671646</v>
      </c>
      <c r="F114" s="5">
        <f aca="true" t="shared" si="50" ref="F114:O123">$E114*1.2/F$3</f>
        <v>359.0766283121195</v>
      </c>
      <c r="G114" s="5">
        <f t="shared" si="50"/>
        <v>299.2305235934329</v>
      </c>
      <c r="H114" s="5">
        <f t="shared" si="50"/>
        <v>256.48330593722824</v>
      </c>
      <c r="I114" s="5">
        <f t="shared" si="50"/>
        <v>224.4228926950747</v>
      </c>
      <c r="J114" s="5">
        <f t="shared" si="50"/>
        <v>199.48701572895527</v>
      </c>
      <c r="K114" s="5">
        <f t="shared" si="50"/>
        <v>179.53831415605976</v>
      </c>
      <c r="L114" s="5">
        <f t="shared" si="50"/>
        <v>163.2166492327816</v>
      </c>
      <c r="M114" s="5">
        <f t="shared" si="50"/>
        <v>149.61526179671645</v>
      </c>
      <c r="N114" s="5">
        <f t="shared" si="50"/>
        <v>138.10639550466135</v>
      </c>
      <c r="O114" s="5">
        <f t="shared" si="50"/>
        <v>128.24165296861412</v>
      </c>
      <c r="P114" s="5">
        <f aca="true" t="shared" si="51" ref="P114:Y123">$E114*1.2/P$3</f>
        <v>119.69220943737317</v>
      </c>
      <c r="Q114" s="5">
        <f t="shared" si="51"/>
        <v>112.21144634753735</v>
      </c>
      <c r="R114" s="5">
        <f t="shared" si="51"/>
        <v>105.61077303297633</v>
      </c>
      <c r="S114" s="5">
        <f t="shared" si="51"/>
        <v>99.74350786447764</v>
      </c>
      <c r="T114" s="5">
        <f t="shared" si="51"/>
        <v>94.49384955582093</v>
      </c>
      <c r="U114" s="5">
        <f t="shared" si="51"/>
        <v>89.76915707802988</v>
      </c>
      <c r="V114" s="5">
        <f t="shared" si="51"/>
        <v>85.49443531240941</v>
      </c>
      <c r="W114" s="5">
        <f t="shared" si="51"/>
        <v>81.6083246163908</v>
      </c>
      <c r="X114" s="5">
        <f t="shared" si="51"/>
        <v>78.0601365895912</v>
      </c>
      <c r="Y114" s="5">
        <f t="shared" si="51"/>
        <v>74.80763089835823</v>
      </c>
      <c r="Z114" s="5">
        <f aca="true" t="shared" si="52" ref="Z114:AE123">$E114*1.2/Z$3</f>
        <v>71.8153256624239</v>
      </c>
      <c r="AA114" s="5">
        <f t="shared" si="52"/>
        <v>69.05319775233068</v>
      </c>
      <c r="AB114" s="5">
        <f t="shared" si="52"/>
        <v>66.49567190965176</v>
      </c>
      <c r="AC114" s="5">
        <f t="shared" si="52"/>
        <v>64.12082648430706</v>
      </c>
      <c r="AD114" s="5">
        <f t="shared" si="52"/>
        <v>61.90976350208957</v>
      </c>
      <c r="AE114" s="5">
        <f t="shared" si="52"/>
        <v>59.84610471868658</v>
      </c>
    </row>
    <row r="115" spans="1:31" ht="12.75">
      <c r="A115" s="9"/>
      <c r="B115" s="20">
        <v>30</v>
      </c>
      <c r="C115" s="44">
        <f t="shared" si="49"/>
        <v>206.73469387755102</v>
      </c>
      <c r="D115" s="33">
        <f>(B115/40*D$117^2)^0.5</f>
        <v>0.4330127018922193</v>
      </c>
      <c r="E115" s="25">
        <f t="shared" si="45"/>
        <v>1638.95307666205</v>
      </c>
      <c r="F115" s="5">
        <f t="shared" si="50"/>
        <v>393.348738398892</v>
      </c>
      <c r="G115" s="5">
        <f t="shared" si="50"/>
        <v>327.79061533241</v>
      </c>
      <c r="H115" s="5">
        <f t="shared" si="50"/>
        <v>280.9633845706372</v>
      </c>
      <c r="I115" s="5">
        <f t="shared" si="50"/>
        <v>245.8429614993075</v>
      </c>
      <c r="J115" s="5">
        <f t="shared" si="50"/>
        <v>218.52707688827334</v>
      </c>
      <c r="K115" s="5">
        <f t="shared" si="50"/>
        <v>196.674369199446</v>
      </c>
      <c r="L115" s="5">
        <f t="shared" si="50"/>
        <v>178.79488109040545</v>
      </c>
      <c r="M115" s="5">
        <f t="shared" si="50"/>
        <v>163.895307666205</v>
      </c>
      <c r="N115" s="5">
        <f t="shared" si="50"/>
        <v>151.28797630726615</v>
      </c>
      <c r="O115" s="5">
        <f t="shared" si="50"/>
        <v>140.4816922853186</v>
      </c>
      <c r="P115" s="5">
        <f t="shared" si="51"/>
        <v>131.116246132964</v>
      </c>
      <c r="Q115" s="5">
        <f t="shared" si="51"/>
        <v>122.92148074965375</v>
      </c>
      <c r="R115" s="5">
        <f t="shared" si="51"/>
        <v>115.69080541143883</v>
      </c>
      <c r="S115" s="5">
        <f t="shared" si="51"/>
        <v>109.26353844413667</v>
      </c>
      <c r="T115" s="5">
        <f t="shared" si="51"/>
        <v>103.51282589444527</v>
      </c>
      <c r="U115" s="5">
        <f t="shared" si="51"/>
        <v>98.337184599723</v>
      </c>
      <c r="V115" s="5">
        <f t="shared" si="51"/>
        <v>93.65446152354572</v>
      </c>
      <c r="W115" s="5">
        <f t="shared" si="51"/>
        <v>89.39744054520273</v>
      </c>
      <c r="X115" s="5">
        <f t="shared" si="51"/>
        <v>85.51059530410696</v>
      </c>
      <c r="Y115" s="5">
        <f t="shared" si="51"/>
        <v>81.9476538331025</v>
      </c>
      <c r="Z115" s="5">
        <f t="shared" si="52"/>
        <v>78.6697476797784</v>
      </c>
      <c r="AA115" s="5">
        <f t="shared" si="52"/>
        <v>75.64398815363307</v>
      </c>
      <c r="AB115" s="5">
        <f t="shared" si="52"/>
        <v>72.84235896275779</v>
      </c>
      <c r="AC115" s="5">
        <f t="shared" si="52"/>
        <v>70.2408461426593</v>
      </c>
      <c r="AD115" s="5">
        <f t="shared" si="52"/>
        <v>67.81874799980896</v>
      </c>
      <c r="AE115" s="5">
        <f t="shared" si="52"/>
        <v>65.558123066482</v>
      </c>
    </row>
    <row r="116" spans="1:31" ht="12.75">
      <c r="A116" s="9"/>
      <c r="B116" s="20">
        <v>35</v>
      </c>
      <c r="C116" s="44">
        <f t="shared" si="49"/>
        <v>241.19047619047618</v>
      </c>
      <c r="D116" s="33">
        <f>(B116/40*D$117^2)^0.5</f>
        <v>0.46770717334674267</v>
      </c>
      <c r="E116" s="25">
        <f t="shared" si="45"/>
        <v>1770.271651117421</v>
      </c>
      <c r="F116" s="5">
        <f t="shared" si="50"/>
        <v>424.86519626818097</v>
      </c>
      <c r="G116" s="5">
        <f t="shared" si="50"/>
        <v>354.05433022348416</v>
      </c>
      <c r="H116" s="5">
        <f t="shared" si="50"/>
        <v>303.47514019155784</v>
      </c>
      <c r="I116" s="5">
        <f t="shared" si="50"/>
        <v>265.5407476676131</v>
      </c>
      <c r="J116" s="5">
        <f t="shared" si="50"/>
        <v>236.03622014898943</v>
      </c>
      <c r="K116" s="5">
        <f t="shared" si="50"/>
        <v>212.43259813409048</v>
      </c>
      <c r="L116" s="5">
        <f t="shared" si="50"/>
        <v>193.1205437582641</v>
      </c>
      <c r="M116" s="5">
        <f t="shared" si="50"/>
        <v>177.02716511174208</v>
      </c>
      <c r="N116" s="5">
        <f t="shared" si="50"/>
        <v>163.4096908723773</v>
      </c>
      <c r="O116" s="5">
        <f t="shared" si="50"/>
        <v>151.73757009577892</v>
      </c>
      <c r="P116" s="5">
        <f t="shared" si="51"/>
        <v>141.62173208939367</v>
      </c>
      <c r="Q116" s="5">
        <f t="shared" si="51"/>
        <v>132.77037383380656</v>
      </c>
      <c r="R116" s="5">
        <f t="shared" si="51"/>
        <v>124.96035184358264</v>
      </c>
      <c r="S116" s="5">
        <f t="shared" si="51"/>
        <v>118.01811007449471</v>
      </c>
      <c r="T116" s="5">
        <f t="shared" si="51"/>
        <v>111.80663059688973</v>
      </c>
      <c r="U116" s="5">
        <f t="shared" si="51"/>
        <v>106.21629906704524</v>
      </c>
      <c r="V116" s="5">
        <f t="shared" si="51"/>
        <v>101.15838006385262</v>
      </c>
      <c r="W116" s="5">
        <f t="shared" si="51"/>
        <v>96.56027187913205</v>
      </c>
      <c r="X116" s="5">
        <f t="shared" si="51"/>
        <v>92.361999188735</v>
      </c>
      <c r="Y116" s="5">
        <f t="shared" si="51"/>
        <v>88.51358255587104</v>
      </c>
      <c r="Z116" s="5">
        <f t="shared" si="52"/>
        <v>84.9730392536362</v>
      </c>
      <c r="AA116" s="5">
        <f t="shared" si="52"/>
        <v>81.70484543618865</v>
      </c>
      <c r="AB116" s="5">
        <f t="shared" si="52"/>
        <v>78.67874004966315</v>
      </c>
      <c r="AC116" s="5">
        <f t="shared" si="52"/>
        <v>75.86878504788946</v>
      </c>
      <c r="AD116" s="5">
        <f t="shared" si="52"/>
        <v>73.2526200462381</v>
      </c>
      <c r="AE116" s="5">
        <f t="shared" si="52"/>
        <v>70.81086604469684</v>
      </c>
    </row>
    <row r="117" spans="1:31" ht="12.75">
      <c r="A117" s="9"/>
      <c r="B117" s="21">
        <f>40*D117^2/D$117^2</f>
        <v>40</v>
      </c>
      <c r="C117" s="45">
        <f t="shared" si="49"/>
        <v>275.6462585034013</v>
      </c>
      <c r="D117" s="34">
        <v>0.5</v>
      </c>
      <c r="E117" s="26">
        <f t="shared" si="45"/>
        <v>1892.5</v>
      </c>
      <c r="F117" s="7">
        <f t="shared" si="50"/>
        <v>454.2</v>
      </c>
      <c r="G117" s="7">
        <f t="shared" si="50"/>
        <v>378.5</v>
      </c>
      <c r="H117" s="7">
        <f t="shared" si="50"/>
        <v>324.42857142857144</v>
      </c>
      <c r="I117" s="7">
        <f t="shared" si="50"/>
        <v>283.875</v>
      </c>
      <c r="J117" s="7">
        <f t="shared" si="50"/>
        <v>252.33333333333334</v>
      </c>
      <c r="K117" s="7">
        <f t="shared" si="50"/>
        <v>227.1</v>
      </c>
      <c r="L117" s="7">
        <f t="shared" si="50"/>
        <v>206.45454545454547</v>
      </c>
      <c r="M117" s="7">
        <f t="shared" si="50"/>
        <v>189.25</v>
      </c>
      <c r="N117" s="7">
        <f t="shared" si="50"/>
        <v>174.69230769230768</v>
      </c>
      <c r="O117" s="7">
        <f t="shared" si="50"/>
        <v>162.21428571428572</v>
      </c>
      <c r="P117" s="7">
        <f t="shared" si="51"/>
        <v>151.4</v>
      </c>
      <c r="Q117" s="7">
        <f t="shared" si="51"/>
        <v>141.9375</v>
      </c>
      <c r="R117" s="7">
        <f t="shared" si="51"/>
        <v>133.58823529411765</v>
      </c>
      <c r="S117" s="7">
        <f t="shared" si="51"/>
        <v>126.16666666666667</v>
      </c>
      <c r="T117" s="7">
        <f t="shared" si="51"/>
        <v>119.52631578947368</v>
      </c>
      <c r="U117" s="7">
        <f t="shared" si="51"/>
        <v>113.55</v>
      </c>
      <c r="V117" s="7">
        <f t="shared" si="51"/>
        <v>108.14285714285714</v>
      </c>
      <c r="W117" s="7">
        <f t="shared" si="51"/>
        <v>103.22727272727273</v>
      </c>
      <c r="X117" s="7">
        <f t="shared" si="51"/>
        <v>98.73913043478261</v>
      </c>
      <c r="Y117" s="7">
        <f t="shared" si="51"/>
        <v>94.625</v>
      </c>
      <c r="Z117" s="7">
        <f t="shared" si="52"/>
        <v>90.84</v>
      </c>
      <c r="AA117" s="7">
        <f t="shared" si="52"/>
        <v>87.34615384615384</v>
      </c>
      <c r="AB117" s="7">
        <f t="shared" si="52"/>
        <v>84.11111111111111</v>
      </c>
      <c r="AC117" s="7">
        <f t="shared" si="52"/>
        <v>81.10714285714286</v>
      </c>
      <c r="AD117" s="7">
        <f t="shared" si="52"/>
        <v>78.3103448275862</v>
      </c>
      <c r="AE117" s="7">
        <f t="shared" si="52"/>
        <v>75.7</v>
      </c>
    </row>
    <row r="118" spans="1:31" ht="12.75">
      <c r="A118" s="9"/>
      <c r="B118" s="20">
        <v>45</v>
      </c>
      <c r="C118" s="44">
        <f t="shared" si="49"/>
        <v>310.10204081632656</v>
      </c>
      <c r="D118" s="33">
        <f aca="true" t="shared" si="53" ref="D118:D129">(B118/40*D$117^2)^0.5</f>
        <v>0.5303300858899106</v>
      </c>
      <c r="E118" s="25">
        <f t="shared" si="45"/>
        <v>2007.2993750933117</v>
      </c>
      <c r="F118" s="5">
        <f t="shared" si="50"/>
        <v>481.75185002239476</v>
      </c>
      <c r="G118" s="5">
        <f t="shared" si="50"/>
        <v>401.45987501866233</v>
      </c>
      <c r="H118" s="5">
        <f t="shared" si="50"/>
        <v>344.10846430171057</v>
      </c>
      <c r="I118" s="5">
        <f t="shared" si="50"/>
        <v>301.09490626399673</v>
      </c>
      <c r="J118" s="5">
        <f t="shared" si="50"/>
        <v>267.6399166791082</v>
      </c>
      <c r="K118" s="5">
        <f t="shared" si="50"/>
        <v>240.87592501119738</v>
      </c>
      <c r="L118" s="5">
        <f t="shared" si="50"/>
        <v>218.97811364654308</v>
      </c>
      <c r="M118" s="5">
        <f t="shared" si="50"/>
        <v>200.72993750933117</v>
      </c>
      <c r="N118" s="5">
        <f t="shared" si="50"/>
        <v>185.28917308553645</v>
      </c>
      <c r="O118" s="5">
        <f t="shared" si="50"/>
        <v>172.05423215085528</v>
      </c>
      <c r="P118" s="5">
        <f t="shared" si="51"/>
        <v>160.58395000746492</v>
      </c>
      <c r="Q118" s="5">
        <f t="shared" si="51"/>
        <v>150.54745313199837</v>
      </c>
      <c r="R118" s="5">
        <f t="shared" si="51"/>
        <v>141.691720594822</v>
      </c>
      <c r="S118" s="5">
        <f t="shared" si="51"/>
        <v>133.8199583395541</v>
      </c>
      <c r="T118" s="5">
        <f t="shared" si="51"/>
        <v>126.77680263747231</v>
      </c>
      <c r="U118" s="5">
        <f t="shared" si="51"/>
        <v>120.43796250559869</v>
      </c>
      <c r="V118" s="5">
        <f t="shared" si="51"/>
        <v>114.70282143390352</v>
      </c>
      <c r="W118" s="5">
        <f t="shared" si="51"/>
        <v>109.48905682327154</v>
      </c>
      <c r="X118" s="5">
        <f t="shared" si="51"/>
        <v>104.72866304834669</v>
      </c>
      <c r="Y118" s="5">
        <f t="shared" si="51"/>
        <v>100.36496875466558</v>
      </c>
      <c r="Z118" s="5">
        <f t="shared" si="52"/>
        <v>96.35037000447896</v>
      </c>
      <c r="AA118" s="5">
        <f t="shared" si="52"/>
        <v>92.64458654276822</v>
      </c>
      <c r="AB118" s="5">
        <f t="shared" si="52"/>
        <v>89.21330555970273</v>
      </c>
      <c r="AC118" s="5">
        <f t="shared" si="52"/>
        <v>86.02711607542764</v>
      </c>
      <c r="AD118" s="5">
        <f t="shared" si="52"/>
        <v>83.06066379696462</v>
      </c>
      <c r="AE118" s="5">
        <f t="shared" si="52"/>
        <v>80.29197500373246</v>
      </c>
    </row>
    <row r="119" spans="1:31" ht="12.75">
      <c r="A119" s="9"/>
      <c r="B119" s="20">
        <v>50</v>
      </c>
      <c r="C119" s="44">
        <f t="shared" si="49"/>
        <v>344.5578231292517</v>
      </c>
      <c r="D119" s="33">
        <f t="shared" si="53"/>
        <v>0.5590169943749475</v>
      </c>
      <c r="E119" s="25">
        <f t="shared" si="45"/>
        <v>2115.879323709176</v>
      </c>
      <c r="F119" s="5">
        <f t="shared" si="50"/>
        <v>507.81103769020217</v>
      </c>
      <c r="G119" s="5">
        <f t="shared" si="50"/>
        <v>423.17586474183514</v>
      </c>
      <c r="H119" s="5">
        <f t="shared" si="50"/>
        <v>362.72216977871585</v>
      </c>
      <c r="I119" s="5">
        <f t="shared" si="50"/>
        <v>317.38189855637637</v>
      </c>
      <c r="J119" s="5">
        <f t="shared" si="50"/>
        <v>282.1172431612234</v>
      </c>
      <c r="K119" s="5">
        <f t="shared" si="50"/>
        <v>253.90551884510108</v>
      </c>
      <c r="L119" s="5">
        <f t="shared" si="50"/>
        <v>230.8231989500919</v>
      </c>
      <c r="M119" s="5">
        <f t="shared" si="50"/>
        <v>211.58793237091757</v>
      </c>
      <c r="N119" s="5">
        <f t="shared" si="50"/>
        <v>195.3119375731547</v>
      </c>
      <c r="O119" s="5">
        <f t="shared" si="50"/>
        <v>181.36108488935793</v>
      </c>
      <c r="P119" s="5">
        <f t="shared" si="51"/>
        <v>169.27034589673406</v>
      </c>
      <c r="Q119" s="5">
        <f t="shared" si="51"/>
        <v>158.69094927818819</v>
      </c>
      <c r="R119" s="5">
        <f t="shared" si="51"/>
        <v>149.35618755594183</v>
      </c>
      <c r="S119" s="5">
        <f t="shared" si="51"/>
        <v>141.0586215806117</v>
      </c>
      <c r="T119" s="5">
        <f t="shared" si="51"/>
        <v>133.63448360268478</v>
      </c>
      <c r="U119" s="5">
        <f t="shared" si="51"/>
        <v>126.95275942255054</v>
      </c>
      <c r="V119" s="5">
        <f t="shared" si="51"/>
        <v>120.90738992623862</v>
      </c>
      <c r="W119" s="5">
        <f t="shared" si="51"/>
        <v>115.41159947504595</v>
      </c>
      <c r="X119" s="5">
        <f t="shared" si="51"/>
        <v>110.39370384569612</v>
      </c>
      <c r="Y119" s="5">
        <f t="shared" si="51"/>
        <v>105.79396618545879</v>
      </c>
      <c r="Z119" s="5">
        <f t="shared" si="52"/>
        <v>101.56220753804044</v>
      </c>
      <c r="AA119" s="5">
        <f t="shared" si="52"/>
        <v>97.65596878657735</v>
      </c>
      <c r="AB119" s="5">
        <f t="shared" si="52"/>
        <v>94.03908105374114</v>
      </c>
      <c r="AC119" s="5">
        <f t="shared" si="52"/>
        <v>90.68054244467896</v>
      </c>
      <c r="AD119" s="5">
        <f t="shared" si="52"/>
        <v>87.5536271879659</v>
      </c>
      <c r="AE119" s="5">
        <f t="shared" si="52"/>
        <v>84.63517294836703</v>
      </c>
    </row>
    <row r="120" spans="1:31" ht="12.75">
      <c r="A120" s="9"/>
      <c r="B120" s="20">
        <v>55</v>
      </c>
      <c r="C120" s="44">
        <f t="shared" si="49"/>
        <v>379.01360544217687</v>
      </c>
      <c r="D120" s="33">
        <f t="shared" si="53"/>
        <v>0.5863019699779287</v>
      </c>
      <c r="E120" s="25">
        <f t="shared" si="45"/>
        <v>2219.1529563664603</v>
      </c>
      <c r="F120" s="5">
        <f t="shared" si="50"/>
        <v>532.5967095279505</v>
      </c>
      <c r="G120" s="5">
        <f t="shared" si="50"/>
        <v>443.8305912732921</v>
      </c>
      <c r="H120" s="5">
        <f t="shared" si="50"/>
        <v>380.4262210913932</v>
      </c>
      <c r="I120" s="5">
        <f t="shared" si="50"/>
        <v>332.87294345496906</v>
      </c>
      <c r="J120" s="5">
        <f t="shared" si="50"/>
        <v>295.8870608488614</v>
      </c>
      <c r="K120" s="5">
        <f t="shared" si="50"/>
        <v>266.2983547639752</v>
      </c>
      <c r="L120" s="5">
        <f t="shared" si="50"/>
        <v>242.08941342179568</v>
      </c>
      <c r="M120" s="5">
        <f t="shared" si="50"/>
        <v>221.91529563664605</v>
      </c>
      <c r="N120" s="5">
        <f t="shared" si="50"/>
        <v>204.84488827998095</v>
      </c>
      <c r="O120" s="5">
        <f t="shared" si="50"/>
        <v>190.2131105456966</v>
      </c>
      <c r="P120" s="5">
        <f t="shared" si="51"/>
        <v>177.53223650931685</v>
      </c>
      <c r="Q120" s="5">
        <f t="shared" si="51"/>
        <v>166.43647172748453</v>
      </c>
      <c r="R120" s="5">
        <f t="shared" si="51"/>
        <v>156.6460910376325</v>
      </c>
      <c r="S120" s="5">
        <f t="shared" si="51"/>
        <v>147.9435304244307</v>
      </c>
      <c r="T120" s="5">
        <f t="shared" si="51"/>
        <v>140.15702882314486</v>
      </c>
      <c r="U120" s="5">
        <f t="shared" si="51"/>
        <v>133.1491773819876</v>
      </c>
      <c r="V120" s="5">
        <f t="shared" si="51"/>
        <v>126.80874036379774</v>
      </c>
      <c r="W120" s="5">
        <f t="shared" si="51"/>
        <v>121.04470671089784</v>
      </c>
      <c r="X120" s="5">
        <f t="shared" si="51"/>
        <v>115.78189337564142</v>
      </c>
      <c r="Y120" s="5">
        <f t="shared" si="51"/>
        <v>110.95764781832303</v>
      </c>
      <c r="Z120" s="5">
        <f t="shared" si="52"/>
        <v>106.5193419055901</v>
      </c>
      <c r="AA120" s="5">
        <f t="shared" si="52"/>
        <v>102.42244413999047</v>
      </c>
      <c r="AB120" s="5">
        <f t="shared" si="52"/>
        <v>98.62902028295379</v>
      </c>
      <c r="AC120" s="5">
        <f t="shared" si="52"/>
        <v>95.1065552728483</v>
      </c>
      <c r="AD120" s="5">
        <f t="shared" si="52"/>
        <v>91.8270188841294</v>
      </c>
      <c r="AE120" s="5">
        <f t="shared" si="52"/>
        <v>88.76611825465842</v>
      </c>
    </row>
    <row r="121" spans="1:31" ht="12.75">
      <c r="A121" s="9"/>
      <c r="B121" s="20">
        <v>60</v>
      </c>
      <c r="C121" s="44">
        <f t="shared" si="49"/>
        <v>413.46938775510205</v>
      </c>
      <c r="D121" s="33">
        <f t="shared" si="53"/>
        <v>0.6123724356957945</v>
      </c>
      <c r="E121" s="25">
        <f t="shared" si="45"/>
        <v>2317.829669108582</v>
      </c>
      <c r="F121" s="5">
        <f t="shared" si="50"/>
        <v>556.2791205860597</v>
      </c>
      <c r="G121" s="5">
        <f t="shared" si="50"/>
        <v>463.56593382171644</v>
      </c>
      <c r="H121" s="5">
        <f t="shared" si="50"/>
        <v>397.34222899004266</v>
      </c>
      <c r="I121" s="5">
        <f t="shared" si="50"/>
        <v>347.6744503662873</v>
      </c>
      <c r="J121" s="5">
        <f t="shared" si="50"/>
        <v>309.04395588114426</v>
      </c>
      <c r="K121" s="5">
        <f t="shared" si="50"/>
        <v>278.13956029302983</v>
      </c>
      <c r="L121" s="5">
        <f t="shared" si="50"/>
        <v>252.85414572093623</v>
      </c>
      <c r="M121" s="5">
        <f t="shared" si="50"/>
        <v>231.78296691085822</v>
      </c>
      <c r="N121" s="5">
        <f t="shared" si="50"/>
        <v>213.95350791771529</v>
      </c>
      <c r="O121" s="5">
        <f t="shared" si="50"/>
        <v>198.67111449502133</v>
      </c>
      <c r="P121" s="5">
        <f t="shared" si="51"/>
        <v>185.42637352868658</v>
      </c>
      <c r="Q121" s="5">
        <f t="shared" si="51"/>
        <v>173.83722518314366</v>
      </c>
      <c r="R121" s="5">
        <f t="shared" si="51"/>
        <v>163.61150605472343</v>
      </c>
      <c r="S121" s="5">
        <f t="shared" si="51"/>
        <v>154.52197794057213</v>
      </c>
      <c r="T121" s="5">
        <f t="shared" si="51"/>
        <v>146.3892422594894</v>
      </c>
      <c r="U121" s="5">
        <f t="shared" si="51"/>
        <v>139.06978014651492</v>
      </c>
      <c r="V121" s="5">
        <f t="shared" si="51"/>
        <v>132.44740966334754</v>
      </c>
      <c r="W121" s="5">
        <f t="shared" si="51"/>
        <v>126.42707286046812</v>
      </c>
      <c r="X121" s="5">
        <f t="shared" si="51"/>
        <v>120.93024360566515</v>
      </c>
      <c r="Y121" s="5">
        <f t="shared" si="51"/>
        <v>115.89148345542911</v>
      </c>
      <c r="Z121" s="5">
        <f t="shared" si="52"/>
        <v>111.25582411721194</v>
      </c>
      <c r="AA121" s="5">
        <f t="shared" si="52"/>
        <v>106.97675395885764</v>
      </c>
      <c r="AB121" s="5">
        <f t="shared" si="52"/>
        <v>103.01465196038143</v>
      </c>
      <c r="AC121" s="5">
        <f t="shared" si="52"/>
        <v>99.33555724751066</v>
      </c>
      <c r="AD121" s="5">
        <f t="shared" si="52"/>
        <v>95.91019320449305</v>
      </c>
      <c r="AE121" s="5">
        <f t="shared" si="52"/>
        <v>92.71318676434329</v>
      </c>
    </row>
    <row r="122" spans="1:31" ht="12.75">
      <c r="A122" s="9"/>
      <c r="B122" s="20">
        <v>65</v>
      </c>
      <c r="C122" s="44">
        <f t="shared" si="49"/>
        <v>447.9251700680272</v>
      </c>
      <c r="D122" s="33">
        <f t="shared" si="53"/>
        <v>0.6373774391990981</v>
      </c>
      <c r="E122" s="25">
        <f t="shared" si="45"/>
        <v>2412.4736073685863</v>
      </c>
      <c r="F122" s="5">
        <f t="shared" si="50"/>
        <v>578.9936657684607</v>
      </c>
      <c r="G122" s="5">
        <f t="shared" si="50"/>
        <v>482.4947214737172</v>
      </c>
      <c r="H122" s="5">
        <f t="shared" si="50"/>
        <v>413.56690412032907</v>
      </c>
      <c r="I122" s="5">
        <f t="shared" si="50"/>
        <v>361.87104110528793</v>
      </c>
      <c r="J122" s="5">
        <f t="shared" si="50"/>
        <v>321.66314764914483</v>
      </c>
      <c r="K122" s="5">
        <f t="shared" si="50"/>
        <v>289.49683288423034</v>
      </c>
      <c r="L122" s="5">
        <f t="shared" si="50"/>
        <v>263.17893898566393</v>
      </c>
      <c r="M122" s="5">
        <f t="shared" si="50"/>
        <v>241.2473607368586</v>
      </c>
      <c r="N122" s="5">
        <f t="shared" si="50"/>
        <v>222.68987144940795</v>
      </c>
      <c r="O122" s="5">
        <f t="shared" si="50"/>
        <v>206.78345206016454</v>
      </c>
      <c r="P122" s="5">
        <f t="shared" si="51"/>
        <v>192.9978885894869</v>
      </c>
      <c r="Q122" s="5">
        <f t="shared" si="51"/>
        <v>180.93552055264396</v>
      </c>
      <c r="R122" s="5">
        <f t="shared" si="51"/>
        <v>170.29225463778255</v>
      </c>
      <c r="S122" s="5">
        <f t="shared" si="51"/>
        <v>160.83157382457242</v>
      </c>
      <c r="T122" s="5">
        <f t="shared" si="51"/>
        <v>152.36675414959493</v>
      </c>
      <c r="U122" s="5">
        <f t="shared" si="51"/>
        <v>144.74841644211517</v>
      </c>
      <c r="V122" s="5">
        <f t="shared" si="51"/>
        <v>137.85563470677636</v>
      </c>
      <c r="W122" s="5">
        <f t="shared" si="51"/>
        <v>131.58946949283197</v>
      </c>
      <c r="X122" s="5">
        <f t="shared" si="51"/>
        <v>125.86818821053494</v>
      </c>
      <c r="Y122" s="5">
        <f t="shared" si="51"/>
        <v>120.6236803684293</v>
      </c>
      <c r="Z122" s="5">
        <f t="shared" si="52"/>
        <v>115.79873315369214</v>
      </c>
      <c r="AA122" s="5">
        <f t="shared" si="52"/>
        <v>111.34493572470397</v>
      </c>
      <c r="AB122" s="5">
        <f t="shared" si="52"/>
        <v>107.22104921638162</v>
      </c>
      <c r="AC122" s="5">
        <f t="shared" si="52"/>
        <v>103.39172603008227</v>
      </c>
      <c r="AD122" s="5">
        <f t="shared" si="52"/>
        <v>99.82649409801046</v>
      </c>
      <c r="AE122" s="5">
        <f t="shared" si="52"/>
        <v>96.49894429474345</v>
      </c>
    </row>
    <row r="123" spans="1:31" ht="12.75">
      <c r="A123" s="9"/>
      <c r="B123" s="20">
        <v>70</v>
      </c>
      <c r="C123" s="44">
        <f t="shared" si="49"/>
        <v>482.38095238095235</v>
      </c>
      <c r="D123" s="33">
        <f t="shared" si="53"/>
        <v>0.6614378277661477</v>
      </c>
      <c r="E123" s="25">
        <f t="shared" si="45"/>
        <v>2503.542178094869</v>
      </c>
      <c r="F123" s="5">
        <f t="shared" si="50"/>
        <v>600.8501227427686</v>
      </c>
      <c r="G123" s="5">
        <f t="shared" si="50"/>
        <v>500.70843561897385</v>
      </c>
      <c r="H123" s="5">
        <f t="shared" si="50"/>
        <v>429.1786591019776</v>
      </c>
      <c r="I123" s="5">
        <f t="shared" si="50"/>
        <v>375.5313267142304</v>
      </c>
      <c r="J123" s="5">
        <f t="shared" si="50"/>
        <v>333.80562374598253</v>
      </c>
      <c r="K123" s="5">
        <f t="shared" si="50"/>
        <v>300.4250613713843</v>
      </c>
      <c r="L123" s="5">
        <f t="shared" si="50"/>
        <v>273.1136921558039</v>
      </c>
      <c r="M123" s="5">
        <f t="shared" si="50"/>
        <v>250.35421780948693</v>
      </c>
      <c r="N123" s="5">
        <f t="shared" si="50"/>
        <v>231.096201054911</v>
      </c>
      <c r="O123" s="5">
        <f t="shared" si="50"/>
        <v>214.5893295509888</v>
      </c>
      <c r="P123" s="5">
        <f t="shared" si="51"/>
        <v>200.28337424758953</v>
      </c>
      <c r="Q123" s="5">
        <f t="shared" si="51"/>
        <v>187.7656633571152</v>
      </c>
      <c r="R123" s="5">
        <f t="shared" si="51"/>
        <v>176.72062433610841</v>
      </c>
      <c r="S123" s="5">
        <f t="shared" si="51"/>
        <v>166.90281187299126</v>
      </c>
      <c r="T123" s="5">
        <f t="shared" si="51"/>
        <v>158.11845335336017</v>
      </c>
      <c r="U123" s="5">
        <f t="shared" si="51"/>
        <v>150.21253068569214</v>
      </c>
      <c r="V123" s="5">
        <f t="shared" si="51"/>
        <v>143.05955303399253</v>
      </c>
      <c r="W123" s="5">
        <f t="shared" si="51"/>
        <v>136.55684607790195</v>
      </c>
      <c r="X123" s="5">
        <f t="shared" si="51"/>
        <v>130.61959190060188</v>
      </c>
      <c r="Y123" s="5">
        <f t="shared" si="51"/>
        <v>125.17710890474346</v>
      </c>
      <c r="Z123" s="5">
        <f t="shared" si="52"/>
        <v>120.17002454855373</v>
      </c>
      <c r="AA123" s="5">
        <f t="shared" si="52"/>
        <v>115.5481005274555</v>
      </c>
      <c r="AB123" s="5">
        <f t="shared" si="52"/>
        <v>111.26854124866085</v>
      </c>
      <c r="AC123" s="5">
        <f t="shared" si="52"/>
        <v>107.2946647754944</v>
      </c>
      <c r="AD123" s="5">
        <f t="shared" si="52"/>
        <v>103.59484874875321</v>
      </c>
      <c r="AE123" s="5">
        <f t="shared" si="52"/>
        <v>100.14168712379477</v>
      </c>
    </row>
    <row r="124" spans="1:31" ht="12.75">
      <c r="A124" s="9"/>
      <c r="B124" s="20">
        <v>75</v>
      </c>
      <c r="C124" s="44">
        <f t="shared" si="49"/>
        <v>516.8367346938775</v>
      </c>
      <c r="D124" s="33">
        <f t="shared" si="53"/>
        <v>0.6846531968814576</v>
      </c>
      <c r="E124" s="25">
        <f t="shared" si="45"/>
        <v>2591.412350196317</v>
      </c>
      <c r="F124" s="5">
        <f aca="true" t="shared" si="54" ref="F124:O133">$E124*1.2/F$3</f>
        <v>621.9389640471161</v>
      </c>
      <c r="G124" s="5">
        <f t="shared" si="54"/>
        <v>518.2824700392634</v>
      </c>
      <c r="H124" s="5">
        <f t="shared" si="54"/>
        <v>444.2421171765115</v>
      </c>
      <c r="I124" s="5">
        <f t="shared" si="54"/>
        <v>388.7118525294476</v>
      </c>
      <c r="J124" s="5">
        <f t="shared" si="54"/>
        <v>345.5216466928423</v>
      </c>
      <c r="K124" s="5">
        <f t="shared" si="54"/>
        <v>310.96948202355804</v>
      </c>
      <c r="L124" s="5">
        <f t="shared" si="54"/>
        <v>282.69952911232554</v>
      </c>
      <c r="M124" s="5">
        <f t="shared" si="54"/>
        <v>259.1412350196317</v>
      </c>
      <c r="N124" s="5">
        <f t="shared" si="54"/>
        <v>239.20729386427544</v>
      </c>
      <c r="O124" s="5">
        <f t="shared" si="54"/>
        <v>222.12105858825575</v>
      </c>
      <c r="P124" s="5">
        <f aca="true" t="shared" si="55" ref="P124:Y133">$E124*1.2/P$3</f>
        <v>207.31298801570537</v>
      </c>
      <c r="Q124" s="5">
        <f t="shared" si="55"/>
        <v>194.3559262647238</v>
      </c>
      <c r="R124" s="5">
        <f t="shared" si="55"/>
        <v>182.92322471974003</v>
      </c>
      <c r="S124" s="5">
        <f t="shared" si="55"/>
        <v>172.76082334642115</v>
      </c>
      <c r="T124" s="5">
        <f t="shared" si="55"/>
        <v>163.66814843345162</v>
      </c>
      <c r="U124" s="5">
        <f t="shared" si="55"/>
        <v>155.48474101177902</v>
      </c>
      <c r="V124" s="5">
        <f t="shared" si="55"/>
        <v>148.08070572550383</v>
      </c>
      <c r="W124" s="5">
        <f t="shared" si="55"/>
        <v>141.34976455616277</v>
      </c>
      <c r="X124" s="5">
        <f t="shared" si="55"/>
        <v>135.2041226189383</v>
      </c>
      <c r="Y124" s="5">
        <f t="shared" si="55"/>
        <v>129.57061750981586</v>
      </c>
      <c r="Z124" s="5">
        <f aca="true" t="shared" si="56" ref="Z124:AE133">$E124*1.2/Z$3</f>
        <v>124.38779280942323</v>
      </c>
      <c r="AA124" s="5">
        <f t="shared" si="56"/>
        <v>119.60364693213772</v>
      </c>
      <c r="AB124" s="5">
        <f t="shared" si="56"/>
        <v>115.17388223094743</v>
      </c>
      <c r="AC124" s="5">
        <f t="shared" si="56"/>
        <v>111.06052929412787</v>
      </c>
      <c r="AD124" s="5">
        <f t="shared" si="56"/>
        <v>107.23085587019244</v>
      </c>
      <c r="AE124" s="5">
        <f t="shared" si="56"/>
        <v>103.65649400785269</v>
      </c>
    </row>
    <row r="125" spans="1:31" ht="12.75">
      <c r="A125" s="9"/>
      <c r="B125" s="20">
        <v>80</v>
      </c>
      <c r="C125" s="44">
        <f t="shared" si="49"/>
        <v>551.2925170068027</v>
      </c>
      <c r="D125" s="33">
        <f t="shared" si="53"/>
        <v>0.7071067811865476</v>
      </c>
      <c r="E125" s="25">
        <f t="shared" si="45"/>
        <v>2676.3991667910827</v>
      </c>
      <c r="F125" s="5">
        <f t="shared" si="54"/>
        <v>642.3358000298598</v>
      </c>
      <c r="G125" s="5">
        <f t="shared" si="54"/>
        <v>535.2798333582165</v>
      </c>
      <c r="H125" s="5">
        <f t="shared" si="54"/>
        <v>458.81128573561415</v>
      </c>
      <c r="I125" s="5">
        <f t="shared" si="54"/>
        <v>401.4598750186624</v>
      </c>
      <c r="J125" s="5">
        <f t="shared" si="54"/>
        <v>356.853222238811</v>
      </c>
      <c r="K125" s="5">
        <f t="shared" si="54"/>
        <v>321.1679000149299</v>
      </c>
      <c r="L125" s="5">
        <f t="shared" si="54"/>
        <v>291.97081819539085</v>
      </c>
      <c r="M125" s="5">
        <f t="shared" si="54"/>
        <v>267.63991667910824</v>
      </c>
      <c r="N125" s="5">
        <f t="shared" si="54"/>
        <v>247.05223078071532</v>
      </c>
      <c r="O125" s="5">
        <f t="shared" si="54"/>
        <v>229.40564286780707</v>
      </c>
      <c r="P125" s="5">
        <f t="shared" si="55"/>
        <v>214.1119333432866</v>
      </c>
      <c r="Q125" s="5">
        <f t="shared" si="55"/>
        <v>200.7299375093312</v>
      </c>
      <c r="R125" s="5">
        <f t="shared" si="55"/>
        <v>188.92229412642936</v>
      </c>
      <c r="S125" s="5">
        <f t="shared" si="55"/>
        <v>178.4266111194055</v>
      </c>
      <c r="T125" s="5">
        <f t="shared" si="55"/>
        <v>169.03573684996311</v>
      </c>
      <c r="U125" s="5">
        <f t="shared" si="55"/>
        <v>160.58395000746495</v>
      </c>
      <c r="V125" s="5">
        <f t="shared" si="55"/>
        <v>152.93709524520472</v>
      </c>
      <c r="W125" s="5">
        <f t="shared" si="55"/>
        <v>145.98540909769542</v>
      </c>
      <c r="X125" s="5">
        <f t="shared" si="55"/>
        <v>139.63821739779561</v>
      </c>
      <c r="Y125" s="5">
        <f t="shared" si="55"/>
        <v>133.81995833955412</v>
      </c>
      <c r="Z125" s="5">
        <f t="shared" si="56"/>
        <v>128.46716000597198</v>
      </c>
      <c r="AA125" s="5">
        <f t="shared" si="56"/>
        <v>123.52611539035766</v>
      </c>
      <c r="AB125" s="5">
        <f t="shared" si="56"/>
        <v>118.95107407960367</v>
      </c>
      <c r="AC125" s="5">
        <f t="shared" si="56"/>
        <v>114.70282143390354</v>
      </c>
      <c r="AD125" s="5">
        <f t="shared" si="56"/>
        <v>110.74755172928617</v>
      </c>
      <c r="AE125" s="5">
        <f t="shared" si="56"/>
        <v>107.0559666716433</v>
      </c>
    </row>
    <row r="126" spans="1:31" ht="12.75">
      <c r="A126" s="9"/>
      <c r="B126" s="20">
        <v>85</v>
      </c>
      <c r="C126" s="44">
        <f t="shared" si="49"/>
        <v>585.748299319728</v>
      </c>
      <c r="D126" s="33">
        <f t="shared" si="53"/>
        <v>0.7288689868556626</v>
      </c>
      <c r="E126" s="25">
        <f t="shared" si="45"/>
        <v>2758.7691152486827</v>
      </c>
      <c r="F126" s="5">
        <f t="shared" si="54"/>
        <v>662.1045876596838</v>
      </c>
      <c r="G126" s="5">
        <f t="shared" si="54"/>
        <v>551.7538230497365</v>
      </c>
      <c r="H126" s="5">
        <f t="shared" si="54"/>
        <v>472.9318483283456</v>
      </c>
      <c r="I126" s="5">
        <f t="shared" si="54"/>
        <v>413.8153672873024</v>
      </c>
      <c r="J126" s="5">
        <f t="shared" si="54"/>
        <v>367.8358820331577</v>
      </c>
      <c r="K126" s="5">
        <f t="shared" si="54"/>
        <v>331.0522938298419</v>
      </c>
      <c r="L126" s="5">
        <f t="shared" si="54"/>
        <v>300.9566307544018</v>
      </c>
      <c r="M126" s="5">
        <f t="shared" si="54"/>
        <v>275.87691152486826</v>
      </c>
      <c r="N126" s="5">
        <f t="shared" si="54"/>
        <v>254.65561063833997</v>
      </c>
      <c r="O126" s="5">
        <f t="shared" si="54"/>
        <v>236.4659241641728</v>
      </c>
      <c r="P126" s="5">
        <f t="shared" si="55"/>
        <v>220.70152921989464</v>
      </c>
      <c r="Q126" s="5">
        <f t="shared" si="55"/>
        <v>206.9076836436512</v>
      </c>
      <c r="R126" s="5">
        <f t="shared" si="55"/>
        <v>194.73664342931878</v>
      </c>
      <c r="S126" s="5">
        <f t="shared" si="55"/>
        <v>183.91794101657885</v>
      </c>
      <c r="T126" s="5">
        <f t="shared" si="55"/>
        <v>174.23804938412732</v>
      </c>
      <c r="U126" s="5">
        <f t="shared" si="55"/>
        <v>165.52614691492096</v>
      </c>
      <c r="V126" s="5">
        <f t="shared" si="55"/>
        <v>157.6439494427819</v>
      </c>
      <c r="W126" s="5">
        <f t="shared" si="55"/>
        <v>150.4783153772009</v>
      </c>
      <c r="X126" s="5">
        <f t="shared" si="55"/>
        <v>143.93577992601823</v>
      </c>
      <c r="Y126" s="5">
        <f t="shared" si="55"/>
        <v>137.93845576243413</v>
      </c>
      <c r="Z126" s="5">
        <f t="shared" si="56"/>
        <v>132.42091753193677</v>
      </c>
      <c r="AA126" s="5">
        <f t="shared" si="56"/>
        <v>127.32780531916998</v>
      </c>
      <c r="AB126" s="5">
        <f t="shared" si="56"/>
        <v>122.61196067771924</v>
      </c>
      <c r="AC126" s="5">
        <f t="shared" si="56"/>
        <v>118.2329620820864</v>
      </c>
      <c r="AD126" s="5">
        <f t="shared" si="56"/>
        <v>114.15596338960067</v>
      </c>
      <c r="AE126" s="5">
        <f t="shared" si="56"/>
        <v>110.35076460994732</v>
      </c>
    </row>
    <row r="127" spans="1:31" ht="12.75">
      <c r="A127" s="9"/>
      <c r="B127" s="20">
        <v>90</v>
      </c>
      <c r="C127" s="44">
        <f t="shared" si="49"/>
        <v>620.2040816326531</v>
      </c>
      <c r="D127" s="33">
        <f t="shared" si="53"/>
        <v>0.75</v>
      </c>
      <c r="E127" s="25">
        <f t="shared" si="45"/>
        <v>2838.75</v>
      </c>
      <c r="F127" s="5">
        <f t="shared" si="54"/>
        <v>681.3</v>
      </c>
      <c r="G127" s="5">
        <f t="shared" si="54"/>
        <v>567.75</v>
      </c>
      <c r="H127" s="5">
        <f t="shared" si="54"/>
        <v>486.64285714285717</v>
      </c>
      <c r="I127" s="5">
        <f t="shared" si="54"/>
        <v>425.8125</v>
      </c>
      <c r="J127" s="5">
        <f t="shared" si="54"/>
        <v>378.5</v>
      </c>
      <c r="K127" s="5">
        <f t="shared" si="54"/>
        <v>340.65</v>
      </c>
      <c r="L127" s="5">
        <f t="shared" si="54"/>
        <v>309.6818181818182</v>
      </c>
      <c r="M127" s="5">
        <f t="shared" si="54"/>
        <v>283.875</v>
      </c>
      <c r="N127" s="5">
        <f t="shared" si="54"/>
        <v>262.03846153846155</v>
      </c>
      <c r="O127" s="5">
        <f t="shared" si="54"/>
        <v>243.32142857142858</v>
      </c>
      <c r="P127" s="5">
        <f t="shared" si="55"/>
        <v>227.1</v>
      </c>
      <c r="Q127" s="5">
        <f t="shared" si="55"/>
        <v>212.90625</v>
      </c>
      <c r="R127" s="5">
        <f t="shared" si="55"/>
        <v>200.38235294117646</v>
      </c>
      <c r="S127" s="5">
        <f t="shared" si="55"/>
        <v>189.25</v>
      </c>
      <c r="T127" s="5">
        <f t="shared" si="55"/>
        <v>179.28947368421052</v>
      </c>
      <c r="U127" s="5">
        <f t="shared" si="55"/>
        <v>170.325</v>
      </c>
      <c r="V127" s="5">
        <f t="shared" si="55"/>
        <v>162.21428571428572</v>
      </c>
      <c r="W127" s="5">
        <f t="shared" si="55"/>
        <v>154.8409090909091</v>
      </c>
      <c r="X127" s="5">
        <f t="shared" si="55"/>
        <v>148.1086956521739</v>
      </c>
      <c r="Y127" s="5">
        <f t="shared" si="55"/>
        <v>141.9375</v>
      </c>
      <c r="Z127" s="5">
        <f t="shared" si="56"/>
        <v>136.26</v>
      </c>
      <c r="AA127" s="5">
        <f t="shared" si="56"/>
        <v>131.01923076923077</v>
      </c>
      <c r="AB127" s="5">
        <f t="shared" si="56"/>
        <v>126.16666666666667</v>
      </c>
      <c r="AC127" s="5">
        <f t="shared" si="56"/>
        <v>121.66071428571429</v>
      </c>
      <c r="AD127" s="5">
        <f t="shared" si="56"/>
        <v>117.46551724137932</v>
      </c>
      <c r="AE127" s="5">
        <f t="shared" si="56"/>
        <v>113.55</v>
      </c>
    </row>
    <row r="128" spans="1:31" ht="12.75">
      <c r="A128" s="9"/>
      <c r="B128" s="20">
        <v>95</v>
      </c>
      <c r="C128" s="44">
        <f t="shared" si="49"/>
        <v>654.6598639455783</v>
      </c>
      <c r="D128" s="33">
        <f t="shared" si="53"/>
        <v>0.770551750371122</v>
      </c>
      <c r="E128" s="25">
        <f t="shared" si="45"/>
        <v>2916.538375154697</v>
      </c>
      <c r="F128" s="5">
        <f t="shared" si="54"/>
        <v>699.9692100371273</v>
      </c>
      <c r="G128" s="5">
        <f t="shared" si="54"/>
        <v>583.3076750309393</v>
      </c>
      <c r="H128" s="5">
        <f t="shared" si="54"/>
        <v>499.9780071693766</v>
      </c>
      <c r="I128" s="5">
        <f t="shared" si="54"/>
        <v>437.4807562732045</v>
      </c>
      <c r="J128" s="5">
        <f t="shared" si="54"/>
        <v>388.8717833539596</v>
      </c>
      <c r="K128" s="5">
        <f t="shared" si="54"/>
        <v>349.9846050185636</v>
      </c>
      <c r="L128" s="5">
        <f t="shared" si="54"/>
        <v>318.16782274414874</v>
      </c>
      <c r="M128" s="5">
        <f t="shared" si="54"/>
        <v>291.65383751546966</v>
      </c>
      <c r="N128" s="5">
        <f t="shared" si="54"/>
        <v>269.2189269373566</v>
      </c>
      <c r="O128" s="5">
        <f t="shared" si="54"/>
        <v>249.9890035846883</v>
      </c>
      <c r="P128" s="5">
        <f t="shared" si="55"/>
        <v>233.32307001237575</v>
      </c>
      <c r="Q128" s="5">
        <f t="shared" si="55"/>
        <v>218.74037813660226</v>
      </c>
      <c r="R128" s="5">
        <f t="shared" si="55"/>
        <v>205.8732970697433</v>
      </c>
      <c r="S128" s="5">
        <f t="shared" si="55"/>
        <v>194.4358916769798</v>
      </c>
      <c r="T128" s="5">
        <f t="shared" si="55"/>
        <v>184.20242369398085</v>
      </c>
      <c r="U128" s="5">
        <f t="shared" si="55"/>
        <v>174.9923025092818</v>
      </c>
      <c r="V128" s="5">
        <f t="shared" si="55"/>
        <v>166.65933572312554</v>
      </c>
      <c r="W128" s="5">
        <f t="shared" si="55"/>
        <v>159.08391137207437</v>
      </c>
      <c r="X128" s="5">
        <f t="shared" si="55"/>
        <v>152.16721957328852</v>
      </c>
      <c r="Y128" s="5">
        <f t="shared" si="55"/>
        <v>145.82691875773483</v>
      </c>
      <c r="Z128" s="5">
        <f t="shared" si="56"/>
        <v>139.99384200742546</v>
      </c>
      <c r="AA128" s="5">
        <f t="shared" si="56"/>
        <v>134.6094634686783</v>
      </c>
      <c r="AB128" s="5">
        <f t="shared" si="56"/>
        <v>129.6239277846532</v>
      </c>
      <c r="AC128" s="5">
        <f t="shared" si="56"/>
        <v>124.99450179234415</v>
      </c>
      <c r="AD128" s="5">
        <f t="shared" si="56"/>
        <v>120.68434655812538</v>
      </c>
      <c r="AE128" s="5">
        <f t="shared" si="56"/>
        <v>116.66153500618788</v>
      </c>
    </row>
    <row r="129" spans="1:31" ht="12.75">
      <c r="A129" s="18"/>
      <c r="B129" s="22">
        <v>100</v>
      </c>
      <c r="C129" s="46">
        <f t="shared" si="49"/>
        <v>689.1156462585034</v>
      </c>
      <c r="D129" s="35">
        <f t="shared" si="53"/>
        <v>0.7905694150420949</v>
      </c>
      <c r="E129" s="27">
        <f t="shared" si="45"/>
        <v>2992.305235934329</v>
      </c>
      <c r="F129" s="16">
        <f t="shared" si="54"/>
        <v>718.153256624239</v>
      </c>
      <c r="G129" s="16">
        <f t="shared" si="54"/>
        <v>598.4610471868658</v>
      </c>
      <c r="H129" s="16">
        <f t="shared" si="54"/>
        <v>512.9666118744565</v>
      </c>
      <c r="I129" s="16">
        <f t="shared" si="54"/>
        <v>448.8457853901494</v>
      </c>
      <c r="J129" s="16">
        <f t="shared" si="54"/>
        <v>398.97403145791054</v>
      </c>
      <c r="K129" s="16">
        <f t="shared" si="54"/>
        <v>359.0766283121195</v>
      </c>
      <c r="L129" s="16">
        <f t="shared" si="54"/>
        <v>326.4332984655632</v>
      </c>
      <c r="M129" s="16">
        <f t="shared" si="54"/>
        <v>299.2305235934329</v>
      </c>
      <c r="N129" s="16">
        <f t="shared" si="54"/>
        <v>276.2127910093227</v>
      </c>
      <c r="O129" s="16">
        <f t="shared" si="54"/>
        <v>256.48330593722824</v>
      </c>
      <c r="P129" s="16">
        <f t="shared" si="55"/>
        <v>239.38441887474633</v>
      </c>
      <c r="Q129" s="16">
        <f t="shared" si="55"/>
        <v>224.4228926950747</v>
      </c>
      <c r="R129" s="16">
        <f t="shared" si="55"/>
        <v>211.22154606595265</v>
      </c>
      <c r="S129" s="16">
        <f t="shared" si="55"/>
        <v>199.48701572895527</v>
      </c>
      <c r="T129" s="16">
        <f t="shared" si="55"/>
        <v>188.98769911164186</v>
      </c>
      <c r="U129" s="16">
        <f t="shared" si="55"/>
        <v>179.53831415605976</v>
      </c>
      <c r="V129" s="16">
        <f t="shared" si="55"/>
        <v>170.98887062481882</v>
      </c>
      <c r="W129" s="16">
        <f t="shared" si="55"/>
        <v>163.2166492327816</v>
      </c>
      <c r="X129" s="16">
        <f t="shared" si="55"/>
        <v>156.1202731791824</v>
      </c>
      <c r="Y129" s="16">
        <f t="shared" si="55"/>
        <v>149.61526179671645</v>
      </c>
      <c r="Z129" s="16">
        <f t="shared" si="56"/>
        <v>143.6306513248478</v>
      </c>
      <c r="AA129" s="16">
        <f t="shared" si="56"/>
        <v>138.10639550466135</v>
      </c>
      <c r="AB129" s="16">
        <f t="shared" si="56"/>
        <v>132.99134381930352</v>
      </c>
      <c r="AC129" s="16">
        <f t="shared" si="56"/>
        <v>128.24165296861412</v>
      </c>
      <c r="AD129" s="16">
        <f t="shared" si="56"/>
        <v>123.81952700417914</v>
      </c>
      <c r="AE129" s="16">
        <f t="shared" si="56"/>
        <v>119.69220943737317</v>
      </c>
    </row>
    <row r="130" spans="1:31" ht="12.75">
      <c r="A130" s="9">
        <v>8006</v>
      </c>
      <c r="B130" s="20">
        <v>15</v>
      </c>
      <c r="C130" s="44">
        <f>B130/14.7*101.3</f>
        <v>103.36734693877551</v>
      </c>
      <c r="D130" s="33">
        <f>(B130/40*D$135^2)^0.5</f>
        <v>0.3674234614174767</v>
      </c>
      <c r="E130" s="25">
        <f t="shared" si="45"/>
        <v>1390.6978014651495</v>
      </c>
      <c r="F130" s="5">
        <f t="shared" si="54"/>
        <v>333.7674723516359</v>
      </c>
      <c r="G130" s="5">
        <f t="shared" si="54"/>
        <v>278.1395602930299</v>
      </c>
      <c r="H130" s="5">
        <f t="shared" si="54"/>
        <v>238.40533739402562</v>
      </c>
      <c r="I130" s="5">
        <f t="shared" si="54"/>
        <v>208.60467021977243</v>
      </c>
      <c r="J130" s="5">
        <f t="shared" si="54"/>
        <v>185.4263735286866</v>
      </c>
      <c r="K130" s="5">
        <f t="shared" si="54"/>
        <v>166.88373617581794</v>
      </c>
      <c r="L130" s="5">
        <f t="shared" si="54"/>
        <v>151.71248743256177</v>
      </c>
      <c r="M130" s="5">
        <f t="shared" si="54"/>
        <v>139.06978014651494</v>
      </c>
      <c r="N130" s="5">
        <f t="shared" si="54"/>
        <v>128.37210475062918</v>
      </c>
      <c r="O130" s="5">
        <f t="shared" si="54"/>
        <v>119.20266869701281</v>
      </c>
      <c r="P130" s="5">
        <f t="shared" si="55"/>
        <v>111.25582411721196</v>
      </c>
      <c r="Q130" s="5">
        <f t="shared" si="55"/>
        <v>104.30233510988622</v>
      </c>
      <c r="R130" s="5">
        <f t="shared" si="55"/>
        <v>98.16690363283408</v>
      </c>
      <c r="S130" s="5">
        <f t="shared" si="55"/>
        <v>92.7131867643433</v>
      </c>
      <c r="T130" s="5">
        <f t="shared" si="55"/>
        <v>87.83354535569366</v>
      </c>
      <c r="U130" s="5">
        <f t="shared" si="55"/>
        <v>83.44186808790897</v>
      </c>
      <c r="V130" s="5">
        <f t="shared" si="55"/>
        <v>79.46844579800855</v>
      </c>
      <c r="W130" s="5">
        <f t="shared" si="55"/>
        <v>75.85624371628089</v>
      </c>
      <c r="X130" s="5">
        <f t="shared" si="55"/>
        <v>72.5581461633991</v>
      </c>
      <c r="Y130" s="5">
        <f t="shared" si="55"/>
        <v>69.53489007325747</v>
      </c>
      <c r="Z130" s="5">
        <f t="shared" si="56"/>
        <v>66.75349447032718</v>
      </c>
      <c r="AA130" s="5">
        <f t="shared" si="56"/>
        <v>64.18605237531459</v>
      </c>
      <c r="AB130" s="5">
        <f t="shared" si="56"/>
        <v>61.808791176228866</v>
      </c>
      <c r="AC130" s="5">
        <f t="shared" si="56"/>
        <v>59.601334348506406</v>
      </c>
      <c r="AD130" s="5">
        <f t="shared" si="56"/>
        <v>57.54611592269584</v>
      </c>
      <c r="AE130" s="5">
        <f t="shared" si="56"/>
        <v>55.62791205860598</v>
      </c>
    </row>
    <row r="131" spans="1:31" ht="12.75">
      <c r="A131" s="9"/>
      <c r="B131" s="20">
        <v>20</v>
      </c>
      <c r="C131" s="44">
        <f>B131/14.7*101.3</f>
        <v>137.82312925170066</v>
      </c>
      <c r="D131" s="33">
        <f>(B131/40*D$135^2)^0.5</f>
        <v>0.4242640687119285</v>
      </c>
      <c r="E131" s="25">
        <f t="shared" si="45"/>
        <v>1605.8395000746493</v>
      </c>
      <c r="F131" s="5">
        <f t="shared" si="54"/>
        <v>385.4014800179158</v>
      </c>
      <c r="G131" s="5">
        <f t="shared" si="54"/>
        <v>321.16790001492984</v>
      </c>
      <c r="H131" s="5">
        <f t="shared" si="54"/>
        <v>275.28677144136844</v>
      </c>
      <c r="I131" s="5">
        <f t="shared" si="54"/>
        <v>240.87592501119738</v>
      </c>
      <c r="J131" s="5">
        <f t="shared" si="54"/>
        <v>214.11193334328655</v>
      </c>
      <c r="K131" s="5">
        <f t="shared" si="54"/>
        <v>192.7007400089579</v>
      </c>
      <c r="L131" s="5">
        <f t="shared" si="54"/>
        <v>175.18249091723445</v>
      </c>
      <c r="M131" s="5">
        <f t="shared" si="54"/>
        <v>160.58395000746492</v>
      </c>
      <c r="N131" s="5">
        <f t="shared" si="54"/>
        <v>148.23133846842916</v>
      </c>
      <c r="O131" s="5">
        <f t="shared" si="54"/>
        <v>137.64338572068422</v>
      </c>
      <c r="P131" s="5">
        <f t="shared" si="55"/>
        <v>128.46716000597195</v>
      </c>
      <c r="Q131" s="5">
        <f t="shared" si="55"/>
        <v>120.43796250559869</v>
      </c>
      <c r="R131" s="5">
        <f t="shared" si="55"/>
        <v>113.35337647585759</v>
      </c>
      <c r="S131" s="5">
        <f t="shared" si="55"/>
        <v>107.05596667164328</v>
      </c>
      <c r="T131" s="5">
        <f t="shared" si="55"/>
        <v>101.42144210997785</v>
      </c>
      <c r="U131" s="5">
        <f t="shared" si="55"/>
        <v>96.35037000447895</v>
      </c>
      <c r="V131" s="5">
        <f t="shared" si="55"/>
        <v>91.76225714712281</v>
      </c>
      <c r="W131" s="5">
        <f t="shared" si="55"/>
        <v>87.59124545861722</v>
      </c>
      <c r="X131" s="5">
        <f t="shared" si="55"/>
        <v>83.78293043867735</v>
      </c>
      <c r="Y131" s="5">
        <f t="shared" si="55"/>
        <v>80.29197500373246</v>
      </c>
      <c r="Z131" s="5">
        <f t="shared" si="56"/>
        <v>77.08029600358316</v>
      </c>
      <c r="AA131" s="5">
        <f t="shared" si="56"/>
        <v>74.11566923421458</v>
      </c>
      <c r="AB131" s="5">
        <f t="shared" si="56"/>
        <v>71.37064444776219</v>
      </c>
      <c r="AC131" s="5">
        <f t="shared" si="56"/>
        <v>68.82169286034211</v>
      </c>
      <c r="AD131" s="5">
        <f t="shared" si="56"/>
        <v>66.4485310375717</v>
      </c>
      <c r="AE131" s="5">
        <f t="shared" si="56"/>
        <v>64.23358000298597</v>
      </c>
    </row>
    <row r="132" spans="1:31" ht="12.75">
      <c r="A132" s="9"/>
      <c r="B132" s="20">
        <v>25</v>
      </c>
      <c r="C132" s="44">
        <f aca="true" t="shared" si="57" ref="C132:C147">B132/14.7*101.3</f>
        <v>172.27891156462584</v>
      </c>
      <c r="D132" s="33">
        <f>(B132/40*D$135^2)^0.5</f>
        <v>0.4743416490252569</v>
      </c>
      <c r="E132" s="25">
        <f aca="true" t="shared" si="58" ref="E132:E163">D132*3785</f>
        <v>1795.3831415605973</v>
      </c>
      <c r="F132" s="5">
        <f t="shared" si="54"/>
        <v>430.8919539745433</v>
      </c>
      <c r="G132" s="5">
        <f t="shared" si="54"/>
        <v>359.07662831211945</v>
      </c>
      <c r="H132" s="5">
        <f t="shared" si="54"/>
        <v>307.7799671246738</v>
      </c>
      <c r="I132" s="5">
        <f t="shared" si="54"/>
        <v>269.3074712340896</v>
      </c>
      <c r="J132" s="5">
        <f t="shared" si="54"/>
        <v>239.3844188747463</v>
      </c>
      <c r="K132" s="5">
        <f t="shared" si="54"/>
        <v>215.44597698727165</v>
      </c>
      <c r="L132" s="5">
        <f t="shared" si="54"/>
        <v>195.85997907933788</v>
      </c>
      <c r="M132" s="5">
        <f t="shared" si="54"/>
        <v>179.53831415605973</v>
      </c>
      <c r="N132" s="5">
        <f t="shared" si="54"/>
        <v>165.7276746055936</v>
      </c>
      <c r="O132" s="5">
        <f t="shared" si="54"/>
        <v>153.8899835623369</v>
      </c>
      <c r="P132" s="5">
        <f t="shared" si="55"/>
        <v>143.63065132484778</v>
      </c>
      <c r="Q132" s="5">
        <f t="shared" si="55"/>
        <v>134.6537356170448</v>
      </c>
      <c r="R132" s="5">
        <f t="shared" si="55"/>
        <v>126.73292763957157</v>
      </c>
      <c r="S132" s="5">
        <f t="shared" si="55"/>
        <v>119.69220943737315</v>
      </c>
      <c r="T132" s="5">
        <f t="shared" si="55"/>
        <v>113.39261946698508</v>
      </c>
      <c r="U132" s="5">
        <f t="shared" si="55"/>
        <v>107.72298849363582</v>
      </c>
      <c r="V132" s="5">
        <f t="shared" si="55"/>
        <v>102.59332237489127</v>
      </c>
      <c r="W132" s="5">
        <f t="shared" si="55"/>
        <v>97.92998953966894</v>
      </c>
      <c r="X132" s="5">
        <f t="shared" si="55"/>
        <v>93.67216390750941</v>
      </c>
      <c r="Y132" s="5">
        <f t="shared" si="55"/>
        <v>89.76915707802986</v>
      </c>
      <c r="Z132" s="5">
        <f t="shared" si="56"/>
        <v>86.17839079490867</v>
      </c>
      <c r="AA132" s="5">
        <f t="shared" si="56"/>
        <v>82.8638373027968</v>
      </c>
      <c r="AB132" s="5">
        <f t="shared" si="56"/>
        <v>79.79480629158209</v>
      </c>
      <c r="AC132" s="5">
        <f t="shared" si="56"/>
        <v>76.94499178116845</v>
      </c>
      <c r="AD132" s="5">
        <f t="shared" si="56"/>
        <v>74.29171620250747</v>
      </c>
      <c r="AE132" s="5">
        <f t="shared" si="56"/>
        <v>71.81532566242389</v>
      </c>
    </row>
    <row r="133" spans="1:31" ht="12.75">
      <c r="A133" s="9"/>
      <c r="B133" s="20">
        <v>30</v>
      </c>
      <c r="C133" s="44">
        <f t="shared" si="57"/>
        <v>206.73469387755102</v>
      </c>
      <c r="D133" s="33">
        <f>(B133/40*D$135^2)^0.5</f>
        <v>0.5196152422706632</v>
      </c>
      <c r="E133" s="25">
        <f t="shared" si="58"/>
        <v>1966.7436919944603</v>
      </c>
      <c r="F133" s="5">
        <f t="shared" si="54"/>
        <v>472.01848607867043</v>
      </c>
      <c r="G133" s="5">
        <f t="shared" si="54"/>
        <v>393.348738398892</v>
      </c>
      <c r="H133" s="5">
        <f t="shared" si="54"/>
        <v>337.15606148476456</v>
      </c>
      <c r="I133" s="5">
        <f t="shared" si="54"/>
        <v>295.011553799169</v>
      </c>
      <c r="J133" s="5">
        <f t="shared" si="54"/>
        <v>262.232492265928</v>
      </c>
      <c r="K133" s="5">
        <f t="shared" si="54"/>
        <v>236.00924303933522</v>
      </c>
      <c r="L133" s="5">
        <f t="shared" si="54"/>
        <v>214.55385730848656</v>
      </c>
      <c r="M133" s="5">
        <f t="shared" si="54"/>
        <v>196.674369199446</v>
      </c>
      <c r="N133" s="5">
        <f t="shared" si="54"/>
        <v>181.5455715687194</v>
      </c>
      <c r="O133" s="5">
        <f t="shared" si="54"/>
        <v>168.57803074238228</v>
      </c>
      <c r="P133" s="5">
        <f t="shared" si="55"/>
        <v>157.3394953595568</v>
      </c>
      <c r="Q133" s="5">
        <f t="shared" si="55"/>
        <v>147.5057768995845</v>
      </c>
      <c r="R133" s="5">
        <f t="shared" si="55"/>
        <v>138.8289664937266</v>
      </c>
      <c r="S133" s="5">
        <f t="shared" si="55"/>
        <v>131.116246132964</v>
      </c>
      <c r="T133" s="5">
        <f t="shared" si="55"/>
        <v>124.21539107333432</v>
      </c>
      <c r="U133" s="5">
        <f t="shared" si="55"/>
        <v>118.00462151966761</v>
      </c>
      <c r="V133" s="5">
        <f t="shared" si="55"/>
        <v>112.38535382825486</v>
      </c>
      <c r="W133" s="5">
        <f t="shared" si="55"/>
        <v>107.27692865424328</v>
      </c>
      <c r="X133" s="5">
        <f t="shared" si="55"/>
        <v>102.61271436492835</v>
      </c>
      <c r="Y133" s="5">
        <f t="shared" si="55"/>
        <v>98.337184599723</v>
      </c>
      <c r="Z133" s="5">
        <f t="shared" si="56"/>
        <v>94.40369721573408</v>
      </c>
      <c r="AA133" s="5">
        <f t="shared" si="56"/>
        <v>90.7727857843597</v>
      </c>
      <c r="AB133" s="5">
        <f t="shared" si="56"/>
        <v>87.41083075530933</v>
      </c>
      <c r="AC133" s="5">
        <f t="shared" si="56"/>
        <v>84.28901537119114</v>
      </c>
      <c r="AD133" s="5">
        <f t="shared" si="56"/>
        <v>81.38249759977076</v>
      </c>
      <c r="AE133" s="5">
        <f t="shared" si="56"/>
        <v>78.6697476797784</v>
      </c>
    </row>
    <row r="134" spans="1:31" ht="12.75">
      <c r="A134" s="9"/>
      <c r="B134" s="20">
        <v>35</v>
      </c>
      <c r="C134" s="44">
        <f t="shared" si="57"/>
        <v>241.19047619047618</v>
      </c>
      <c r="D134" s="33">
        <f>(B134/40*D$135^2)^0.5</f>
        <v>0.5612486080160912</v>
      </c>
      <c r="E134" s="25">
        <f t="shared" si="58"/>
        <v>2124.3259813409054</v>
      </c>
      <c r="F134" s="5">
        <f aca="true" t="shared" si="59" ref="F134:O143">$E134*1.2/F$3</f>
        <v>509.8382355218173</v>
      </c>
      <c r="G134" s="5">
        <f t="shared" si="59"/>
        <v>424.8651962681811</v>
      </c>
      <c r="H134" s="5">
        <f t="shared" si="59"/>
        <v>364.1701682298695</v>
      </c>
      <c r="I134" s="5">
        <f t="shared" si="59"/>
        <v>318.6488972011358</v>
      </c>
      <c r="J134" s="5">
        <f t="shared" si="59"/>
        <v>283.2434641787874</v>
      </c>
      <c r="K134" s="5">
        <f t="shared" si="59"/>
        <v>254.91911776090865</v>
      </c>
      <c r="L134" s="5">
        <f t="shared" si="59"/>
        <v>231.74465250991696</v>
      </c>
      <c r="M134" s="5">
        <f t="shared" si="59"/>
        <v>212.43259813409054</v>
      </c>
      <c r="N134" s="5">
        <f t="shared" si="59"/>
        <v>196.0916290468528</v>
      </c>
      <c r="O134" s="5">
        <f t="shared" si="59"/>
        <v>182.08508411493474</v>
      </c>
      <c r="P134" s="5">
        <f aca="true" t="shared" si="60" ref="P134:Y143">$E134*1.2/P$3</f>
        <v>169.94607850727243</v>
      </c>
      <c r="Q134" s="5">
        <f t="shared" si="60"/>
        <v>159.3244486005679</v>
      </c>
      <c r="R134" s="5">
        <f t="shared" si="60"/>
        <v>149.9524222122992</v>
      </c>
      <c r="S134" s="5">
        <f t="shared" si="60"/>
        <v>141.6217320893937</v>
      </c>
      <c r="T134" s="5">
        <f t="shared" si="60"/>
        <v>134.1679567162677</v>
      </c>
      <c r="U134" s="5">
        <f t="shared" si="60"/>
        <v>127.45955888045432</v>
      </c>
      <c r="V134" s="5">
        <f t="shared" si="60"/>
        <v>121.39005607662317</v>
      </c>
      <c r="W134" s="5">
        <f t="shared" si="60"/>
        <v>115.87232625495848</v>
      </c>
      <c r="X134" s="5">
        <f t="shared" si="60"/>
        <v>110.83439902648202</v>
      </c>
      <c r="Y134" s="5">
        <f t="shared" si="60"/>
        <v>106.21629906704527</v>
      </c>
      <c r="Z134" s="5">
        <f aca="true" t="shared" si="61" ref="Z134:AE143">$E134*1.2/Z$3</f>
        <v>101.96764710436346</v>
      </c>
      <c r="AA134" s="5">
        <f t="shared" si="61"/>
        <v>98.0458145234264</v>
      </c>
      <c r="AB134" s="5">
        <f t="shared" si="61"/>
        <v>94.4144880595958</v>
      </c>
      <c r="AC134" s="5">
        <f t="shared" si="61"/>
        <v>91.04254205746737</v>
      </c>
      <c r="AD134" s="5">
        <f t="shared" si="61"/>
        <v>87.90314405548574</v>
      </c>
      <c r="AE134" s="5">
        <f t="shared" si="61"/>
        <v>84.97303925363622</v>
      </c>
    </row>
    <row r="135" spans="1:31" ht="12.75">
      <c r="A135" s="9"/>
      <c r="B135" s="21">
        <f>40*D135^2/D$135^2</f>
        <v>40</v>
      </c>
      <c r="C135" s="45">
        <f t="shared" si="57"/>
        <v>275.6462585034013</v>
      </c>
      <c r="D135" s="34">
        <v>0.6</v>
      </c>
      <c r="E135" s="26">
        <f t="shared" si="58"/>
        <v>2271</v>
      </c>
      <c r="F135" s="7">
        <f t="shared" si="59"/>
        <v>545.04</v>
      </c>
      <c r="G135" s="7">
        <f t="shared" si="59"/>
        <v>454.2</v>
      </c>
      <c r="H135" s="7">
        <f t="shared" si="59"/>
        <v>389.3142857142857</v>
      </c>
      <c r="I135" s="7">
        <f t="shared" si="59"/>
        <v>340.65</v>
      </c>
      <c r="J135" s="7">
        <f t="shared" si="59"/>
        <v>302.79999999999995</v>
      </c>
      <c r="K135" s="7">
        <f t="shared" si="59"/>
        <v>272.52</v>
      </c>
      <c r="L135" s="7">
        <f t="shared" si="59"/>
        <v>247.74545454545452</v>
      </c>
      <c r="M135" s="7">
        <f t="shared" si="59"/>
        <v>227.1</v>
      </c>
      <c r="N135" s="7">
        <f t="shared" si="59"/>
        <v>209.6307692307692</v>
      </c>
      <c r="O135" s="7">
        <f t="shared" si="59"/>
        <v>194.65714285714284</v>
      </c>
      <c r="P135" s="7">
        <f t="shared" si="60"/>
        <v>181.67999999999998</v>
      </c>
      <c r="Q135" s="7">
        <f t="shared" si="60"/>
        <v>170.325</v>
      </c>
      <c r="R135" s="7">
        <f t="shared" si="60"/>
        <v>160.30588235294115</v>
      </c>
      <c r="S135" s="7">
        <f t="shared" si="60"/>
        <v>151.39999999999998</v>
      </c>
      <c r="T135" s="7">
        <f t="shared" si="60"/>
        <v>143.43157894736842</v>
      </c>
      <c r="U135" s="7">
        <f t="shared" si="60"/>
        <v>136.26</v>
      </c>
      <c r="V135" s="7">
        <f t="shared" si="60"/>
        <v>129.77142857142857</v>
      </c>
      <c r="W135" s="7">
        <f t="shared" si="60"/>
        <v>123.87272727272726</v>
      </c>
      <c r="X135" s="7">
        <f t="shared" si="60"/>
        <v>118.48695652173912</v>
      </c>
      <c r="Y135" s="7">
        <f t="shared" si="60"/>
        <v>113.55</v>
      </c>
      <c r="Z135" s="7">
        <f t="shared" si="61"/>
        <v>109.008</v>
      </c>
      <c r="AA135" s="7">
        <f t="shared" si="61"/>
        <v>104.8153846153846</v>
      </c>
      <c r="AB135" s="7">
        <f t="shared" si="61"/>
        <v>100.93333333333332</v>
      </c>
      <c r="AC135" s="7">
        <f t="shared" si="61"/>
        <v>97.32857142857142</v>
      </c>
      <c r="AD135" s="7">
        <f t="shared" si="61"/>
        <v>93.97241379310344</v>
      </c>
      <c r="AE135" s="7">
        <f t="shared" si="61"/>
        <v>90.83999999999999</v>
      </c>
    </row>
    <row r="136" spans="1:31" ht="12.75">
      <c r="A136" s="9"/>
      <c r="B136" s="20">
        <v>45</v>
      </c>
      <c r="C136" s="44">
        <f t="shared" si="57"/>
        <v>310.10204081632656</v>
      </c>
      <c r="D136" s="33">
        <f aca="true" t="shared" si="62" ref="D136:D147">(B136/40*D$135^2)^0.5</f>
        <v>0.6363961030678927</v>
      </c>
      <c r="E136" s="25">
        <f t="shared" si="58"/>
        <v>2408.759250111974</v>
      </c>
      <c r="F136" s="5">
        <f t="shared" si="59"/>
        <v>578.1022200268737</v>
      </c>
      <c r="G136" s="5">
        <f t="shared" si="59"/>
        <v>481.75185002239476</v>
      </c>
      <c r="H136" s="5">
        <f t="shared" si="59"/>
        <v>412.93015716205264</v>
      </c>
      <c r="I136" s="5">
        <f t="shared" si="59"/>
        <v>361.31388751679606</v>
      </c>
      <c r="J136" s="5">
        <f t="shared" si="59"/>
        <v>321.16790001492984</v>
      </c>
      <c r="K136" s="5">
        <f t="shared" si="59"/>
        <v>289.05111001343687</v>
      </c>
      <c r="L136" s="5">
        <f t="shared" si="59"/>
        <v>262.7737363758517</v>
      </c>
      <c r="M136" s="5">
        <f t="shared" si="59"/>
        <v>240.87592501119738</v>
      </c>
      <c r="N136" s="5">
        <f t="shared" si="59"/>
        <v>222.34700770264374</v>
      </c>
      <c r="O136" s="5">
        <f t="shared" si="59"/>
        <v>206.46507858102632</v>
      </c>
      <c r="P136" s="5">
        <f t="shared" si="60"/>
        <v>192.7007400089579</v>
      </c>
      <c r="Q136" s="5">
        <f t="shared" si="60"/>
        <v>180.65694375839803</v>
      </c>
      <c r="R136" s="5">
        <f t="shared" si="60"/>
        <v>170.03006471378637</v>
      </c>
      <c r="S136" s="5">
        <f t="shared" si="60"/>
        <v>160.58395000746492</v>
      </c>
      <c r="T136" s="5">
        <f t="shared" si="60"/>
        <v>152.13216316496676</v>
      </c>
      <c r="U136" s="5">
        <f t="shared" si="60"/>
        <v>144.52555500671843</v>
      </c>
      <c r="V136" s="5">
        <f t="shared" si="60"/>
        <v>137.64338572068422</v>
      </c>
      <c r="W136" s="5">
        <f t="shared" si="60"/>
        <v>131.38686818792584</v>
      </c>
      <c r="X136" s="5">
        <f t="shared" si="60"/>
        <v>125.67439565801602</v>
      </c>
      <c r="Y136" s="5">
        <f t="shared" si="60"/>
        <v>120.43796250559869</v>
      </c>
      <c r="Z136" s="5">
        <f t="shared" si="61"/>
        <v>115.62044400537474</v>
      </c>
      <c r="AA136" s="5">
        <f t="shared" si="61"/>
        <v>111.17350385132187</v>
      </c>
      <c r="AB136" s="5">
        <f t="shared" si="61"/>
        <v>107.05596667164328</v>
      </c>
      <c r="AC136" s="5">
        <f t="shared" si="61"/>
        <v>103.23253929051316</v>
      </c>
      <c r="AD136" s="5">
        <f t="shared" si="61"/>
        <v>99.67279655635754</v>
      </c>
      <c r="AE136" s="5">
        <f t="shared" si="61"/>
        <v>96.35037000447895</v>
      </c>
    </row>
    <row r="137" spans="1:31" ht="12.75">
      <c r="A137" s="9"/>
      <c r="B137" s="20">
        <v>50</v>
      </c>
      <c r="C137" s="44">
        <f t="shared" si="57"/>
        <v>344.5578231292517</v>
      </c>
      <c r="D137" s="33">
        <f t="shared" si="62"/>
        <v>0.6708203932499369</v>
      </c>
      <c r="E137" s="25">
        <f t="shared" si="58"/>
        <v>2539.0551884510114</v>
      </c>
      <c r="F137" s="5">
        <f t="shared" si="59"/>
        <v>609.3732452282427</v>
      </c>
      <c r="G137" s="5">
        <f t="shared" si="59"/>
        <v>507.8110376902023</v>
      </c>
      <c r="H137" s="5">
        <f t="shared" si="59"/>
        <v>435.2666037344591</v>
      </c>
      <c r="I137" s="5">
        <f t="shared" si="59"/>
        <v>380.8582782676517</v>
      </c>
      <c r="J137" s="5">
        <f t="shared" si="59"/>
        <v>338.54069179346817</v>
      </c>
      <c r="K137" s="5">
        <f t="shared" si="59"/>
        <v>304.68662261412135</v>
      </c>
      <c r="L137" s="5">
        <f t="shared" si="59"/>
        <v>276.98783874011036</v>
      </c>
      <c r="M137" s="5">
        <f t="shared" si="59"/>
        <v>253.90551884510114</v>
      </c>
      <c r="N137" s="5">
        <f t="shared" si="59"/>
        <v>234.37432508778568</v>
      </c>
      <c r="O137" s="5">
        <f t="shared" si="59"/>
        <v>217.63330186722956</v>
      </c>
      <c r="P137" s="5">
        <f t="shared" si="60"/>
        <v>203.1244150760809</v>
      </c>
      <c r="Q137" s="5">
        <f t="shared" si="60"/>
        <v>190.42913913382586</v>
      </c>
      <c r="R137" s="5">
        <f t="shared" si="60"/>
        <v>179.2274250671302</v>
      </c>
      <c r="S137" s="5">
        <f t="shared" si="60"/>
        <v>169.27034589673409</v>
      </c>
      <c r="T137" s="5">
        <f t="shared" si="60"/>
        <v>160.36138032322177</v>
      </c>
      <c r="U137" s="5">
        <f t="shared" si="60"/>
        <v>152.34331130706067</v>
      </c>
      <c r="V137" s="5">
        <f t="shared" si="60"/>
        <v>145.08886791148637</v>
      </c>
      <c r="W137" s="5">
        <f t="shared" si="60"/>
        <v>138.49391937005518</v>
      </c>
      <c r="X137" s="5">
        <f t="shared" si="60"/>
        <v>132.47244461483538</v>
      </c>
      <c r="Y137" s="5">
        <f t="shared" si="60"/>
        <v>126.95275942255057</v>
      </c>
      <c r="Z137" s="5">
        <f t="shared" si="61"/>
        <v>121.87464904564855</v>
      </c>
      <c r="AA137" s="5">
        <f t="shared" si="61"/>
        <v>117.18716254389284</v>
      </c>
      <c r="AB137" s="5">
        <f t="shared" si="61"/>
        <v>112.8468972644894</v>
      </c>
      <c r="AC137" s="5">
        <f t="shared" si="61"/>
        <v>108.81665093361478</v>
      </c>
      <c r="AD137" s="5">
        <f t="shared" si="61"/>
        <v>105.0643526255591</v>
      </c>
      <c r="AE137" s="5">
        <f t="shared" si="61"/>
        <v>101.56220753804045</v>
      </c>
    </row>
    <row r="138" spans="1:31" ht="12.75">
      <c r="A138" s="9"/>
      <c r="B138" s="20">
        <v>55</v>
      </c>
      <c r="C138" s="44">
        <f t="shared" si="57"/>
        <v>379.01360544217687</v>
      </c>
      <c r="D138" s="33">
        <f t="shared" si="62"/>
        <v>0.7035623639735145</v>
      </c>
      <c r="E138" s="25">
        <f t="shared" si="58"/>
        <v>2662.983547639752</v>
      </c>
      <c r="F138" s="5">
        <f t="shared" si="59"/>
        <v>639.1160514335404</v>
      </c>
      <c r="G138" s="5">
        <f t="shared" si="59"/>
        <v>532.5967095279503</v>
      </c>
      <c r="H138" s="5">
        <f t="shared" si="59"/>
        <v>456.51146530967173</v>
      </c>
      <c r="I138" s="5">
        <f t="shared" si="59"/>
        <v>399.4475321459628</v>
      </c>
      <c r="J138" s="5">
        <f t="shared" si="59"/>
        <v>355.0644730186336</v>
      </c>
      <c r="K138" s="5">
        <f t="shared" si="59"/>
        <v>319.5580257167702</v>
      </c>
      <c r="L138" s="5">
        <f t="shared" si="59"/>
        <v>290.50729610615474</v>
      </c>
      <c r="M138" s="5">
        <f t="shared" si="59"/>
        <v>266.29835476397517</v>
      </c>
      <c r="N138" s="5">
        <f t="shared" si="59"/>
        <v>245.8138659359771</v>
      </c>
      <c r="O138" s="5">
        <f t="shared" si="59"/>
        <v>228.25573265483587</v>
      </c>
      <c r="P138" s="5">
        <f t="shared" si="60"/>
        <v>213.03868381118016</v>
      </c>
      <c r="Q138" s="5">
        <f t="shared" si="60"/>
        <v>199.7237660729814</v>
      </c>
      <c r="R138" s="5">
        <f t="shared" si="60"/>
        <v>187.97530924515897</v>
      </c>
      <c r="S138" s="5">
        <f t="shared" si="60"/>
        <v>177.5322365093168</v>
      </c>
      <c r="T138" s="5">
        <f t="shared" si="60"/>
        <v>168.1884345877738</v>
      </c>
      <c r="U138" s="5">
        <f t="shared" si="60"/>
        <v>159.7790128583851</v>
      </c>
      <c r="V138" s="5">
        <f t="shared" si="60"/>
        <v>152.17048843655726</v>
      </c>
      <c r="W138" s="5">
        <f t="shared" si="60"/>
        <v>145.25364805307737</v>
      </c>
      <c r="X138" s="5">
        <f t="shared" si="60"/>
        <v>138.93827205076965</v>
      </c>
      <c r="Y138" s="5">
        <f t="shared" si="60"/>
        <v>133.14917738198758</v>
      </c>
      <c r="Z138" s="5">
        <f t="shared" si="61"/>
        <v>127.82321028670809</v>
      </c>
      <c r="AA138" s="5">
        <f t="shared" si="61"/>
        <v>122.90693296798855</v>
      </c>
      <c r="AB138" s="5">
        <f t="shared" si="61"/>
        <v>118.35482433954452</v>
      </c>
      <c r="AC138" s="5">
        <f t="shared" si="61"/>
        <v>114.12786632741793</v>
      </c>
      <c r="AD138" s="5">
        <f t="shared" si="61"/>
        <v>110.19242266095524</v>
      </c>
      <c r="AE138" s="5">
        <f t="shared" si="61"/>
        <v>106.51934190559008</v>
      </c>
    </row>
    <row r="139" spans="1:31" ht="12.75">
      <c r="A139" s="9"/>
      <c r="B139" s="20">
        <v>60</v>
      </c>
      <c r="C139" s="44">
        <f t="shared" si="57"/>
        <v>413.46938775510205</v>
      </c>
      <c r="D139" s="33">
        <f t="shared" si="62"/>
        <v>0.7348469228349535</v>
      </c>
      <c r="E139" s="25">
        <f t="shared" si="58"/>
        <v>2781.395602930299</v>
      </c>
      <c r="F139" s="5">
        <f t="shared" si="59"/>
        <v>667.5349447032718</v>
      </c>
      <c r="G139" s="5">
        <f t="shared" si="59"/>
        <v>556.2791205860598</v>
      </c>
      <c r="H139" s="5">
        <f t="shared" si="59"/>
        <v>476.81067478805124</v>
      </c>
      <c r="I139" s="5">
        <f t="shared" si="59"/>
        <v>417.20934043954486</v>
      </c>
      <c r="J139" s="5">
        <f t="shared" si="59"/>
        <v>370.8527470573732</v>
      </c>
      <c r="K139" s="5">
        <f t="shared" si="59"/>
        <v>333.7674723516359</v>
      </c>
      <c r="L139" s="5">
        <f t="shared" si="59"/>
        <v>303.42497486512354</v>
      </c>
      <c r="M139" s="5">
        <f t="shared" si="59"/>
        <v>278.1395602930299</v>
      </c>
      <c r="N139" s="5">
        <f t="shared" si="59"/>
        <v>256.74420950125835</v>
      </c>
      <c r="O139" s="5">
        <f t="shared" si="59"/>
        <v>238.40533739402562</v>
      </c>
      <c r="P139" s="5">
        <f t="shared" si="60"/>
        <v>222.51164823442392</v>
      </c>
      <c r="Q139" s="5">
        <f t="shared" si="60"/>
        <v>208.60467021977243</v>
      </c>
      <c r="R139" s="5">
        <f t="shared" si="60"/>
        <v>196.33380726566816</v>
      </c>
      <c r="S139" s="5">
        <f t="shared" si="60"/>
        <v>185.4263735286866</v>
      </c>
      <c r="T139" s="5">
        <f t="shared" si="60"/>
        <v>175.66709071138732</v>
      </c>
      <c r="U139" s="5">
        <f t="shared" si="60"/>
        <v>166.88373617581794</v>
      </c>
      <c r="V139" s="5">
        <f t="shared" si="60"/>
        <v>158.9368915960171</v>
      </c>
      <c r="W139" s="5">
        <f t="shared" si="60"/>
        <v>151.71248743256177</v>
      </c>
      <c r="X139" s="5">
        <f t="shared" si="60"/>
        <v>145.1162923267982</v>
      </c>
      <c r="Y139" s="5">
        <f t="shared" si="60"/>
        <v>139.06978014651494</v>
      </c>
      <c r="Z139" s="5">
        <f t="shared" si="61"/>
        <v>133.50698894065437</v>
      </c>
      <c r="AA139" s="5">
        <f t="shared" si="61"/>
        <v>128.37210475062918</v>
      </c>
      <c r="AB139" s="5">
        <f t="shared" si="61"/>
        <v>123.61758235245773</v>
      </c>
      <c r="AC139" s="5">
        <f t="shared" si="61"/>
        <v>119.20266869701281</v>
      </c>
      <c r="AD139" s="5">
        <f t="shared" si="61"/>
        <v>115.09223184539168</v>
      </c>
      <c r="AE139" s="5">
        <f t="shared" si="61"/>
        <v>111.25582411721196</v>
      </c>
    </row>
    <row r="140" spans="1:31" ht="12.75">
      <c r="A140" s="9"/>
      <c r="B140" s="20">
        <v>65</v>
      </c>
      <c r="C140" s="44">
        <f t="shared" si="57"/>
        <v>447.9251700680272</v>
      </c>
      <c r="D140" s="33">
        <f t="shared" si="62"/>
        <v>0.7648529270389177</v>
      </c>
      <c r="E140" s="25">
        <f t="shared" si="58"/>
        <v>2894.9683288423034</v>
      </c>
      <c r="F140" s="5">
        <f t="shared" si="59"/>
        <v>694.7923989221529</v>
      </c>
      <c r="G140" s="5">
        <f t="shared" si="59"/>
        <v>578.9936657684607</v>
      </c>
      <c r="H140" s="5">
        <f t="shared" si="59"/>
        <v>496.28028494439485</v>
      </c>
      <c r="I140" s="5">
        <f t="shared" si="59"/>
        <v>434.2452493263455</v>
      </c>
      <c r="J140" s="5">
        <f t="shared" si="59"/>
        <v>385.9957771789738</v>
      </c>
      <c r="K140" s="5">
        <f t="shared" si="59"/>
        <v>347.39619946107643</v>
      </c>
      <c r="L140" s="5">
        <f t="shared" si="59"/>
        <v>315.81472678279675</v>
      </c>
      <c r="M140" s="5">
        <f t="shared" si="59"/>
        <v>289.49683288423034</v>
      </c>
      <c r="N140" s="5">
        <f t="shared" si="59"/>
        <v>267.22784573928953</v>
      </c>
      <c r="O140" s="5">
        <f t="shared" si="59"/>
        <v>248.14014247219743</v>
      </c>
      <c r="P140" s="5">
        <f t="shared" si="60"/>
        <v>231.59746630738428</v>
      </c>
      <c r="Q140" s="5">
        <f t="shared" si="60"/>
        <v>217.12262466317276</v>
      </c>
      <c r="R140" s="5">
        <f t="shared" si="60"/>
        <v>204.35070556533907</v>
      </c>
      <c r="S140" s="5">
        <f t="shared" si="60"/>
        <v>192.9978885894869</v>
      </c>
      <c r="T140" s="5">
        <f t="shared" si="60"/>
        <v>182.8401049795139</v>
      </c>
      <c r="U140" s="5">
        <f t="shared" si="60"/>
        <v>173.69809973053822</v>
      </c>
      <c r="V140" s="5">
        <f t="shared" si="60"/>
        <v>165.42676164813162</v>
      </c>
      <c r="W140" s="5">
        <f t="shared" si="60"/>
        <v>157.90736339139838</v>
      </c>
      <c r="X140" s="5">
        <f t="shared" si="60"/>
        <v>151.04182585264192</v>
      </c>
      <c r="Y140" s="5">
        <f t="shared" si="60"/>
        <v>144.74841644211517</v>
      </c>
      <c r="Z140" s="5">
        <f t="shared" si="61"/>
        <v>138.95847978443055</v>
      </c>
      <c r="AA140" s="5">
        <f t="shared" si="61"/>
        <v>133.61392286964477</v>
      </c>
      <c r="AB140" s="5">
        <f t="shared" si="61"/>
        <v>128.66525905965793</v>
      </c>
      <c r="AC140" s="5">
        <f t="shared" si="61"/>
        <v>124.07007123609871</v>
      </c>
      <c r="AD140" s="5">
        <f t="shared" si="61"/>
        <v>119.79179291761255</v>
      </c>
      <c r="AE140" s="5">
        <f t="shared" si="61"/>
        <v>115.79873315369214</v>
      </c>
    </row>
    <row r="141" spans="1:31" ht="12.75">
      <c r="A141" s="9"/>
      <c r="B141" s="20">
        <v>70</v>
      </c>
      <c r="C141" s="44">
        <f t="shared" si="57"/>
        <v>482.38095238095235</v>
      </c>
      <c r="D141" s="33">
        <f t="shared" si="62"/>
        <v>0.7937253933193772</v>
      </c>
      <c r="E141" s="25">
        <f t="shared" si="58"/>
        <v>3004.2506137138425</v>
      </c>
      <c r="F141" s="5">
        <f t="shared" si="59"/>
        <v>721.0201472913221</v>
      </c>
      <c r="G141" s="5">
        <f t="shared" si="59"/>
        <v>600.8501227427685</v>
      </c>
      <c r="H141" s="5">
        <f t="shared" si="59"/>
        <v>515.014390922373</v>
      </c>
      <c r="I141" s="5">
        <f t="shared" si="59"/>
        <v>450.63759205707635</v>
      </c>
      <c r="J141" s="5">
        <f t="shared" si="59"/>
        <v>400.56674849517896</v>
      </c>
      <c r="K141" s="5">
        <f t="shared" si="59"/>
        <v>360.51007364566107</v>
      </c>
      <c r="L141" s="5">
        <f t="shared" si="59"/>
        <v>327.7364305869646</v>
      </c>
      <c r="M141" s="5">
        <f t="shared" si="59"/>
        <v>300.42506137138423</v>
      </c>
      <c r="N141" s="5">
        <f t="shared" si="59"/>
        <v>277.3154412658931</v>
      </c>
      <c r="O141" s="5">
        <f t="shared" si="59"/>
        <v>257.5071954611865</v>
      </c>
      <c r="P141" s="5">
        <f t="shared" si="60"/>
        <v>240.3400490971074</v>
      </c>
      <c r="Q141" s="5">
        <f t="shared" si="60"/>
        <v>225.31879602853817</v>
      </c>
      <c r="R141" s="5">
        <f t="shared" si="60"/>
        <v>212.06474920333005</v>
      </c>
      <c r="S141" s="5">
        <f t="shared" si="60"/>
        <v>200.28337424758948</v>
      </c>
      <c r="T141" s="5">
        <f t="shared" si="60"/>
        <v>189.74214402403214</v>
      </c>
      <c r="U141" s="5">
        <f t="shared" si="60"/>
        <v>180.25503682283053</v>
      </c>
      <c r="V141" s="5">
        <f t="shared" si="60"/>
        <v>171.671463640791</v>
      </c>
      <c r="W141" s="5">
        <f t="shared" si="60"/>
        <v>163.8682152934823</v>
      </c>
      <c r="X141" s="5">
        <f t="shared" si="60"/>
        <v>156.7435102807222</v>
      </c>
      <c r="Y141" s="5">
        <f t="shared" si="60"/>
        <v>150.21253068569212</v>
      </c>
      <c r="Z141" s="5">
        <f t="shared" si="61"/>
        <v>144.20402945826444</v>
      </c>
      <c r="AA141" s="5">
        <f t="shared" si="61"/>
        <v>138.65772063294656</v>
      </c>
      <c r="AB141" s="5">
        <f t="shared" si="61"/>
        <v>133.522249498393</v>
      </c>
      <c r="AC141" s="5">
        <f t="shared" si="61"/>
        <v>128.75359773059324</v>
      </c>
      <c r="AD141" s="5">
        <f t="shared" si="61"/>
        <v>124.31381849850382</v>
      </c>
      <c r="AE141" s="5">
        <f t="shared" si="61"/>
        <v>120.1700245485537</v>
      </c>
    </row>
    <row r="142" spans="1:31" ht="12.75">
      <c r="A142" s="9"/>
      <c r="B142" s="20">
        <v>75</v>
      </c>
      <c r="C142" s="44">
        <f t="shared" si="57"/>
        <v>516.8367346938775</v>
      </c>
      <c r="D142" s="33">
        <f t="shared" si="62"/>
        <v>0.8215838362577491</v>
      </c>
      <c r="E142" s="25">
        <f t="shared" si="58"/>
        <v>3109.69482023558</v>
      </c>
      <c r="F142" s="5">
        <f t="shared" si="59"/>
        <v>746.3267568565392</v>
      </c>
      <c r="G142" s="5">
        <f t="shared" si="59"/>
        <v>621.938964047116</v>
      </c>
      <c r="H142" s="5">
        <f t="shared" si="59"/>
        <v>533.0905406118137</v>
      </c>
      <c r="I142" s="5">
        <f t="shared" si="59"/>
        <v>466.454223035337</v>
      </c>
      <c r="J142" s="5">
        <f t="shared" si="59"/>
        <v>414.6259760314107</v>
      </c>
      <c r="K142" s="5">
        <f t="shared" si="59"/>
        <v>373.1633784282696</v>
      </c>
      <c r="L142" s="5">
        <f t="shared" si="59"/>
        <v>339.23943493479055</v>
      </c>
      <c r="M142" s="5">
        <f t="shared" si="59"/>
        <v>310.969482023558</v>
      </c>
      <c r="N142" s="5">
        <f t="shared" si="59"/>
        <v>287.04875263713046</v>
      </c>
      <c r="O142" s="5">
        <f t="shared" si="59"/>
        <v>266.54527030590685</v>
      </c>
      <c r="P142" s="5">
        <f t="shared" si="60"/>
        <v>248.7755856188464</v>
      </c>
      <c r="Q142" s="5">
        <f t="shared" si="60"/>
        <v>233.2271115176685</v>
      </c>
      <c r="R142" s="5">
        <f t="shared" si="60"/>
        <v>219.507869663688</v>
      </c>
      <c r="S142" s="5">
        <f t="shared" si="60"/>
        <v>207.31298801570534</v>
      </c>
      <c r="T142" s="5">
        <f t="shared" si="60"/>
        <v>196.4017781201419</v>
      </c>
      <c r="U142" s="5">
        <f t="shared" si="60"/>
        <v>186.5816892141348</v>
      </c>
      <c r="V142" s="5">
        <f t="shared" si="60"/>
        <v>177.6968468706046</v>
      </c>
      <c r="W142" s="5">
        <f t="shared" si="60"/>
        <v>169.61971746739528</v>
      </c>
      <c r="X142" s="5">
        <f t="shared" si="60"/>
        <v>162.24494714272592</v>
      </c>
      <c r="Y142" s="5">
        <f t="shared" si="60"/>
        <v>155.484741011779</v>
      </c>
      <c r="Z142" s="5">
        <f t="shared" si="61"/>
        <v>149.26535137130784</v>
      </c>
      <c r="AA142" s="5">
        <f t="shared" si="61"/>
        <v>143.52437631856523</v>
      </c>
      <c r="AB142" s="5">
        <f t="shared" si="61"/>
        <v>138.2086586771369</v>
      </c>
      <c r="AC142" s="5">
        <f t="shared" si="61"/>
        <v>133.27263515295343</v>
      </c>
      <c r="AD142" s="5">
        <f t="shared" si="61"/>
        <v>128.6770270442309</v>
      </c>
      <c r="AE142" s="5">
        <f t="shared" si="61"/>
        <v>124.3877928094232</v>
      </c>
    </row>
    <row r="143" spans="1:31" ht="12.75">
      <c r="A143" s="9"/>
      <c r="B143" s="20">
        <v>80</v>
      </c>
      <c r="C143" s="44">
        <f t="shared" si="57"/>
        <v>551.2925170068027</v>
      </c>
      <c r="D143" s="33">
        <f t="shared" si="62"/>
        <v>0.848528137423857</v>
      </c>
      <c r="E143" s="25">
        <f t="shared" si="58"/>
        <v>3211.6790001492986</v>
      </c>
      <c r="F143" s="5">
        <f t="shared" si="59"/>
        <v>770.8029600358316</v>
      </c>
      <c r="G143" s="5">
        <f t="shared" si="59"/>
        <v>642.3358000298597</v>
      </c>
      <c r="H143" s="5">
        <f t="shared" si="59"/>
        <v>550.5735428827369</v>
      </c>
      <c r="I143" s="5">
        <f t="shared" si="59"/>
        <v>481.75185002239476</v>
      </c>
      <c r="J143" s="5">
        <f t="shared" si="59"/>
        <v>428.2238666865731</v>
      </c>
      <c r="K143" s="5">
        <f t="shared" si="59"/>
        <v>385.4014800179158</v>
      </c>
      <c r="L143" s="5">
        <f t="shared" si="59"/>
        <v>350.3649818344689</v>
      </c>
      <c r="M143" s="5">
        <f t="shared" si="59"/>
        <v>321.16790001492984</v>
      </c>
      <c r="N143" s="5">
        <f t="shared" si="59"/>
        <v>296.4626769368583</v>
      </c>
      <c r="O143" s="5">
        <f t="shared" si="59"/>
        <v>275.28677144136844</v>
      </c>
      <c r="P143" s="5">
        <f t="shared" si="60"/>
        <v>256.9343200119439</v>
      </c>
      <c r="Q143" s="5">
        <f t="shared" si="60"/>
        <v>240.87592501119738</v>
      </c>
      <c r="R143" s="5">
        <f t="shared" si="60"/>
        <v>226.70675295171517</v>
      </c>
      <c r="S143" s="5">
        <f t="shared" si="60"/>
        <v>214.11193334328655</v>
      </c>
      <c r="T143" s="5">
        <f t="shared" si="60"/>
        <v>202.8428842199557</v>
      </c>
      <c r="U143" s="5">
        <f t="shared" si="60"/>
        <v>192.7007400089579</v>
      </c>
      <c r="V143" s="5">
        <f t="shared" si="60"/>
        <v>183.52451429424562</v>
      </c>
      <c r="W143" s="5">
        <f t="shared" si="60"/>
        <v>175.18249091723445</v>
      </c>
      <c r="X143" s="5">
        <f t="shared" si="60"/>
        <v>167.5658608773547</v>
      </c>
      <c r="Y143" s="5">
        <f t="shared" si="60"/>
        <v>160.58395000746492</v>
      </c>
      <c r="Z143" s="5">
        <f t="shared" si="61"/>
        <v>154.16059200716631</v>
      </c>
      <c r="AA143" s="5">
        <f t="shared" si="61"/>
        <v>148.23133846842916</v>
      </c>
      <c r="AB143" s="5">
        <f t="shared" si="61"/>
        <v>142.74128889552438</v>
      </c>
      <c r="AC143" s="5">
        <f t="shared" si="61"/>
        <v>137.64338572068422</v>
      </c>
      <c r="AD143" s="5">
        <f t="shared" si="61"/>
        <v>132.8970620751434</v>
      </c>
      <c r="AE143" s="5">
        <f t="shared" si="61"/>
        <v>128.46716000597195</v>
      </c>
    </row>
    <row r="144" spans="1:31" ht="12.75">
      <c r="A144" s="9"/>
      <c r="B144" s="20">
        <v>85</v>
      </c>
      <c r="C144" s="44">
        <f t="shared" si="57"/>
        <v>585.748299319728</v>
      </c>
      <c r="D144" s="33">
        <f t="shared" si="62"/>
        <v>0.8746427842267951</v>
      </c>
      <c r="E144" s="25">
        <f t="shared" si="58"/>
        <v>3310.5229382984194</v>
      </c>
      <c r="F144" s="5">
        <f aca="true" t="shared" si="63" ref="F144:O153">$E144*1.2/F$3</f>
        <v>794.5255051916206</v>
      </c>
      <c r="G144" s="5">
        <f t="shared" si="63"/>
        <v>662.1045876596838</v>
      </c>
      <c r="H144" s="5">
        <f t="shared" si="63"/>
        <v>567.5182179940147</v>
      </c>
      <c r="I144" s="5">
        <f t="shared" si="63"/>
        <v>496.5784407447629</v>
      </c>
      <c r="J144" s="5">
        <f t="shared" si="63"/>
        <v>441.4030584397892</v>
      </c>
      <c r="K144" s="5">
        <f t="shared" si="63"/>
        <v>397.2627525958103</v>
      </c>
      <c r="L144" s="5">
        <f t="shared" si="63"/>
        <v>361.1479569052821</v>
      </c>
      <c r="M144" s="5">
        <f t="shared" si="63"/>
        <v>331.0522938298419</v>
      </c>
      <c r="N144" s="5">
        <f t="shared" si="63"/>
        <v>305.5867327660079</v>
      </c>
      <c r="O144" s="5">
        <f t="shared" si="63"/>
        <v>283.75910899700733</v>
      </c>
      <c r="P144" s="5">
        <f aca="true" t="shared" si="64" ref="P144:Y153">$E144*1.2/P$3</f>
        <v>264.84183506387353</v>
      </c>
      <c r="Q144" s="5">
        <f t="shared" si="64"/>
        <v>248.28922037238144</v>
      </c>
      <c r="R144" s="5">
        <f t="shared" si="64"/>
        <v>233.68397211518254</v>
      </c>
      <c r="S144" s="5">
        <f t="shared" si="64"/>
        <v>220.7015292198946</v>
      </c>
      <c r="T144" s="5">
        <f t="shared" si="64"/>
        <v>209.08565926095278</v>
      </c>
      <c r="U144" s="5">
        <f t="shared" si="64"/>
        <v>198.63137629790515</v>
      </c>
      <c r="V144" s="5">
        <f t="shared" si="64"/>
        <v>189.17273933133825</v>
      </c>
      <c r="W144" s="5">
        <f t="shared" si="64"/>
        <v>180.57397845264106</v>
      </c>
      <c r="X144" s="5">
        <f t="shared" si="64"/>
        <v>172.72293591122187</v>
      </c>
      <c r="Y144" s="5">
        <f t="shared" si="64"/>
        <v>165.52614691492096</v>
      </c>
      <c r="Z144" s="5">
        <f aca="true" t="shared" si="65" ref="Z144:AE153">$E144*1.2/Z$3</f>
        <v>158.90510103832412</v>
      </c>
      <c r="AA144" s="5">
        <f t="shared" si="65"/>
        <v>152.79336638300396</v>
      </c>
      <c r="AB144" s="5">
        <f t="shared" si="65"/>
        <v>147.13435281326306</v>
      </c>
      <c r="AC144" s="5">
        <f t="shared" si="65"/>
        <v>141.87955449850367</v>
      </c>
      <c r="AD144" s="5">
        <f t="shared" si="65"/>
        <v>136.9871560675208</v>
      </c>
      <c r="AE144" s="5">
        <f t="shared" si="65"/>
        <v>132.42091753193677</v>
      </c>
    </row>
    <row r="145" spans="1:31" ht="12.75">
      <c r="A145" s="9"/>
      <c r="B145" s="20">
        <v>90</v>
      </c>
      <c r="C145" s="44">
        <f t="shared" si="57"/>
        <v>620.2040816326531</v>
      </c>
      <c r="D145" s="33">
        <f t="shared" si="62"/>
        <v>0.9</v>
      </c>
      <c r="E145" s="25">
        <f t="shared" si="58"/>
        <v>3406.5</v>
      </c>
      <c r="F145" s="5">
        <f t="shared" si="63"/>
        <v>817.56</v>
      </c>
      <c r="G145" s="5">
        <f t="shared" si="63"/>
        <v>681.3</v>
      </c>
      <c r="H145" s="5">
        <f t="shared" si="63"/>
        <v>583.9714285714285</v>
      </c>
      <c r="I145" s="5">
        <f t="shared" si="63"/>
        <v>510.97499999999997</v>
      </c>
      <c r="J145" s="5">
        <f t="shared" si="63"/>
        <v>454.2</v>
      </c>
      <c r="K145" s="5">
        <f t="shared" si="63"/>
        <v>408.78</v>
      </c>
      <c r="L145" s="5">
        <f t="shared" si="63"/>
        <v>371.61818181818177</v>
      </c>
      <c r="M145" s="5">
        <f t="shared" si="63"/>
        <v>340.65</v>
      </c>
      <c r="N145" s="5">
        <f t="shared" si="63"/>
        <v>314.44615384615383</v>
      </c>
      <c r="O145" s="5">
        <f t="shared" si="63"/>
        <v>291.98571428571427</v>
      </c>
      <c r="P145" s="5">
        <f t="shared" si="64"/>
        <v>272.52</v>
      </c>
      <c r="Q145" s="5">
        <f t="shared" si="64"/>
        <v>255.48749999999998</v>
      </c>
      <c r="R145" s="5">
        <f t="shared" si="64"/>
        <v>240.45882352941175</v>
      </c>
      <c r="S145" s="5">
        <f t="shared" si="64"/>
        <v>227.1</v>
      </c>
      <c r="T145" s="5">
        <f t="shared" si="64"/>
        <v>215.14736842105262</v>
      </c>
      <c r="U145" s="5">
        <f t="shared" si="64"/>
        <v>204.39</v>
      </c>
      <c r="V145" s="5">
        <f t="shared" si="64"/>
        <v>194.65714285714284</v>
      </c>
      <c r="W145" s="5">
        <f t="shared" si="64"/>
        <v>185.80909090909088</v>
      </c>
      <c r="X145" s="5">
        <f t="shared" si="64"/>
        <v>177.73043478260868</v>
      </c>
      <c r="Y145" s="5">
        <f t="shared" si="64"/>
        <v>170.325</v>
      </c>
      <c r="Z145" s="5">
        <f t="shared" si="65"/>
        <v>163.512</v>
      </c>
      <c r="AA145" s="5">
        <f t="shared" si="65"/>
        <v>157.22307692307692</v>
      </c>
      <c r="AB145" s="5">
        <f t="shared" si="65"/>
        <v>151.39999999999998</v>
      </c>
      <c r="AC145" s="5">
        <f t="shared" si="65"/>
        <v>145.99285714285713</v>
      </c>
      <c r="AD145" s="5">
        <f t="shared" si="65"/>
        <v>140.95862068965516</v>
      </c>
      <c r="AE145" s="5">
        <f t="shared" si="65"/>
        <v>136.26</v>
      </c>
    </row>
    <row r="146" spans="1:31" ht="12.75">
      <c r="A146" s="9"/>
      <c r="B146" s="20">
        <v>95</v>
      </c>
      <c r="C146" s="44">
        <f t="shared" si="57"/>
        <v>654.6598639455783</v>
      </c>
      <c r="D146" s="33">
        <f t="shared" si="62"/>
        <v>0.9246621004453465</v>
      </c>
      <c r="E146" s="25">
        <f t="shared" si="58"/>
        <v>3499.846050185636</v>
      </c>
      <c r="F146" s="5">
        <f t="shared" si="63"/>
        <v>839.9630520445526</v>
      </c>
      <c r="G146" s="5">
        <f t="shared" si="63"/>
        <v>699.9692100371271</v>
      </c>
      <c r="H146" s="5">
        <f t="shared" si="63"/>
        <v>599.9736086032518</v>
      </c>
      <c r="I146" s="5">
        <f t="shared" si="63"/>
        <v>524.9769075278454</v>
      </c>
      <c r="J146" s="5">
        <f t="shared" si="63"/>
        <v>466.64614002475145</v>
      </c>
      <c r="K146" s="5">
        <f t="shared" si="63"/>
        <v>419.9815260222763</v>
      </c>
      <c r="L146" s="5">
        <f t="shared" si="63"/>
        <v>381.80138729297846</v>
      </c>
      <c r="M146" s="5">
        <f t="shared" si="63"/>
        <v>349.98460501856357</v>
      </c>
      <c r="N146" s="5">
        <f t="shared" si="63"/>
        <v>323.0627123248279</v>
      </c>
      <c r="O146" s="5">
        <f t="shared" si="63"/>
        <v>299.9868043016259</v>
      </c>
      <c r="P146" s="5">
        <f t="shared" si="64"/>
        <v>279.98768401485086</v>
      </c>
      <c r="Q146" s="5">
        <f t="shared" si="64"/>
        <v>262.4884537639227</v>
      </c>
      <c r="R146" s="5">
        <f t="shared" si="64"/>
        <v>247.04795648369193</v>
      </c>
      <c r="S146" s="5">
        <f t="shared" si="64"/>
        <v>233.32307001237572</v>
      </c>
      <c r="T146" s="5">
        <f t="shared" si="64"/>
        <v>221.04290843277698</v>
      </c>
      <c r="U146" s="5">
        <f t="shared" si="64"/>
        <v>209.99076301113814</v>
      </c>
      <c r="V146" s="5">
        <f t="shared" si="64"/>
        <v>199.99120286775062</v>
      </c>
      <c r="W146" s="5">
        <f t="shared" si="64"/>
        <v>190.90069364648923</v>
      </c>
      <c r="X146" s="5">
        <f t="shared" si="64"/>
        <v>182.6006634879462</v>
      </c>
      <c r="Y146" s="5">
        <f t="shared" si="64"/>
        <v>174.99230250928179</v>
      </c>
      <c r="Z146" s="5">
        <f t="shared" si="65"/>
        <v>167.9926104089105</v>
      </c>
      <c r="AA146" s="5">
        <f t="shared" si="65"/>
        <v>161.53135616241394</v>
      </c>
      <c r="AB146" s="5">
        <f t="shared" si="65"/>
        <v>155.5487133415838</v>
      </c>
      <c r="AC146" s="5">
        <f t="shared" si="65"/>
        <v>149.99340215081295</v>
      </c>
      <c r="AD146" s="5">
        <f t="shared" si="65"/>
        <v>144.82121586975043</v>
      </c>
      <c r="AE146" s="5">
        <f t="shared" si="65"/>
        <v>139.99384200742543</v>
      </c>
    </row>
    <row r="147" spans="1:31" ht="12.75">
      <c r="A147" s="18"/>
      <c r="B147" s="22">
        <v>100</v>
      </c>
      <c r="C147" s="46">
        <f t="shared" si="57"/>
        <v>689.1156462585034</v>
      </c>
      <c r="D147" s="35">
        <f t="shared" si="62"/>
        <v>0.9486832980505138</v>
      </c>
      <c r="E147" s="27">
        <f t="shared" si="58"/>
        <v>3590.7662831211946</v>
      </c>
      <c r="F147" s="16">
        <f t="shared" si="63"/>
        <v>861.7839079490866</v>
      </c>
      <c r="G147" s="16">
        <f t="shared" si="63"/>
        <v>718.1532566242389</v>
      </c>
      <c r="H147" s="16">
        <f t="shared" si="63"/>
        <v>615.5599342493476</v>
      </c>
      <c r="I147" s="16">
        <f t="shared" si="63"/>
        <v>538.6149424681792</v>
      </c>
      <c r="J147" s="16">
        <f t="shared" si="63"/>
        <v>478.7688377494926</v>
      </c>
      <c r="K147" s="16">
        <f t="shared" si="63"/>
        <v>430.8919539745433</v>
      </c>
      <c r="L147" s="16">
        <f t="shared" si="63"/>
        <v>391.71995815867575</v>
      </c>
      <c r="M147" s="16">
        <f t="shared" si="63"/>
        <v>359.07662831211945</v>
      </c>
      <c r="N147" s="16">
        <f t="shared" si="63"/>
        <v>331.4553492111872</v>
      </c>
      <c r="O147" s="16">
        <f t="shared" si="63"/>
        <v>307.7799671246738</v>
      </c>
      <c r="P147" s="16">
        <f t="shared" si="64"/>
        <v>287.26130264969555</v>
      </c>
      <c r="Q147" s="16">
        <f t="shared" si="64"/>
        <v>269.3074712340896</v>
      </c>
      <c r="R147" s="16">
        <f t="shared" si="64"/>
        <v>253.46585527914314</v>
      </c>
      <c r="S147" s="16">
        <f t="shared" si="64"/>
        <v>239.3844188747463</v>
      </c>
      <c r="T147" s="16">
        <f t="shared" si="64"/>
        <v>226.78523893397016</v>
      </c>
      <c r="U147" s="16">
        <f t="shared" si="64"/>
        <v>215.44597698727165</v>
      </c>
      <c r="V147" s="16">
        <f t="shared" si="64"/>
        <v>205.18664474978254</v>
      </c>
      <c r="W147" s="16">
        <f t="shared" si="64"/>
        <v>195.85997907933788</v>
      </c>
      <c r="X147" s="16">
        <f t="shared" si="64"/>
        <v>187.34432781501883</v>
      </c>
      <c r="Y147" s="16">
        <f t="shared" si="64"/>
        <v>179.53831415605973</v>
      </c>
      <c r="Z147" s="16">
        <f t="shared" si="65"/>
        <v>172.35678158981733</v>
      </c>
      <c r="AA147" s="16">
        <f t="shared" si="65"/>
        <v>165.7276746055936</v>
      </c>
      <c r="AB147" s="16">
        <f t="shared" si="65"/>
        <v>159.58961258316418</v>
      </c>
      <c r="AC147" s="16">
        <f t="shared" si="65"/>
        <v>153.8899835623369</v>
      </c>
      <c r="AD147" s="16">
        <f t="shared" si="65"/>
        <v>148.58343240501495</v>
      </c>
      <c r="AE147" s="16">
        <f t="shared" si="65"/>
        <v>143.63065132484778</v>
      </c>
    </row>
    <row r="148" spans="1:31" ht="12.75">
      <c r="A148" s="9">
        <v>8008</v>
      </c>
      <c r="B148" s="20">
        <v>15</v>
      </c>
      <c r="C148" s="44">
        <f>B148/14.7*101.3</f>
        <v>103.36734693877551</v>
      </c>
      <c r="D148" s="33">
        <f>(B148/40*D$153^2)^0.5</f>
        <v>0.48989794855663565</v>
      </c>
      <c r="E148" s="25">
        <f t="shared" si="58"/>
        <v>1854.263735286866</v>
      </c>
      <c r="F148" s="5">
        <f t="shared" si="63"/>
        <v>445.02329646884783</v>
      </c>
      <c r="G148" s="5">
        <f t="shared" si="63"/>
        <v>370.85274705737316</v>
      </c>
      <c r="H148" s="5">
        <f t="shared" si="63"/>
        <v>317.8737831920342</v>
      </c>
      <c r="I148" s="5">
        <f t="shared" si="63"/>
        <v>278.1395602930299</v>
      </c>
      <c r="J148" s="5">
        <f t="shared" si="63"/>
        <v>247.23516470491546</v>
      </c>
      <c r="K148" s="5">
        <f t="shared" si="63"/>
        <v>222.51164823442392</v>
      </c>
      <c r="L148" s="5">
        <f t="shared" si="63"/>
        <v>202.283316576749</v>
      </c>
      <c r="M148" s="5">
        <f t="shared" si="63"/>
        <v>185.42637352868658</v>
      </c>
      <c r="N148" s="5">
        <f t="shared" si="63"/>
        <v>171.16280633417225</v>
      </c>
      <c r="O148" s="5">
        <f t="shared" si="63"/>
        <v>158.9368915960171</v>
      </c>
      <c r="P148" s="5">
        <f t="shared" si="64"/>
        <v>148.34109882294928</v>
      </c>
      <c r="Q148" s="5">
        <f t="shared" si="64"/>
        <v>139.06978014651494</v>
      </c>
      <c r="R148" s="5">
        <f t="shared" si="64"/>
        <v>130.88920484377877</v>
      </c>
      <c r="S148" s="5">
        <f t="shared" si="64"/>
        <v>123.61758235245773</v>
      </c>
      <c r="T148" s="5">
        <f t="shared" si="64"/>
        <v>117.11139380759153</v>
      </c>
      <c r="U148" s="5">
        <f t="shared" si="64"/>
        <v>111.25582411721196</v>
      </c>
      <c r="V148" s="5">
        <f t="shared" si="64"/>
        <v>105.95792773067805</v>
      </c>
      <c r="W148" s="5">
        <f t="shared" si="64"/>
        <v>101.1416582883745</v>
      </c>
      <c r="X148" s="5">
        <f t="shared" si="64"/>
        <v>96.74419488453213</v>
      </c>
      <c r="Y148" s="5">
        <f t="shared" si="64"/>
        <v>92.71318676434329</v>
      </c>
      <c r="Z148" s="5">
        <f t="shared" si="65"/>
        <v>89.00465929376956</v>
      </c>
      <c r="AA148" s="5">
        <f t="shared" si="65"/>
        <v>85.58140316708612</v>
      </c>
      <c r="AB148" s="5">
        <f t="shared" si="65"/>
        <v>82.41172156830515</v>
      </c>
      <c r="AC148" s="5">
        <f t="shared" si="65"/>
        <v>79.46844579800855</v>
      </c>
      <c r="AD148" s="5">
        <f t="shared" si="65"/>
        <v>76.72815456359446</v>
      </c>
      <c r="AE148" s="5">
        <f t="shared" si="65"/>
        <v>74.17054941147464</v>
      </c>
    </row>
    <row r="149" spans="1:31" ht="12.75">
      <c r="A149" s="9"/>
      <c r="B149" s="20">
        <v>20</v>
      </c>
      <c r="C149" s="44">
        <f>B149/14.7*101.3</f>
        <v>137.82312925170066</v>
      </c>
      <c r="D149" s="33">
        <f>(B149/40*D$153^2)^0.5</f>
        <v>0.5656854249492381</v>
      </c>
      <c r="E149" s="25">
        <f t="shared" si="58"/>
        <v>2141.1193334328664</v>
      </c>
      <c r="F149" s="5">
        <f t="shared" si="63"/>
        <v>513.8686400238879</v>
      </c>
      <c r="G149" s="5">
        <f t="shared" si="63"/>
        <v>428.2238666865733</v>
      </c>
      <c r="H149" s="5">
        <f t="shared" si="63"/>
        <v>367.04902858849135</v>
      </c>
      <c r="I149" s="5">
        <f t="shared" si="63"/>
        <v>321.16790001492996</v>
      </c>
      <c r="J149" s="5">
        <f t="shared" si="63"/>
        <v>285.48257779104887</v>
      </c>
      <c r="K149" s="5">
        <f t="shared" si="63"/>
        <v>256.93432001194395</v>
      </c>
      <c r="L149" s="5">
        <f t="shared" si="63"/>
        <v>233.5766545563127</v>
      </c>
      <c r="M149" s="5">
        <f t="shared" si="63"/>
        <v>214.11193334328664</v>
      </c>
      <c r="N149" s="5">
        <f t="shared" si="63"/>
        <v>197.64178462457227</v>
      </c>
      <c r="O149" s="5">
        <f t="shared" si="63"/>
        <v>183.52451429424568</v>
      </c>
      <c r="P149" s="5">
        <f t="shared" si="64"/>
        <v>171.28954667462932</v>
      </c>
      <c r="Q149" s="5">
        <f t="shared" si="64"/>
        <v>160.58395000746498</v>
      </c>
      <c r="R149" s="5">
        <f t="shared" si="64"/>
        <v>151.1378353011435</v>
      </c>
      <c r="S149" s="5">
        <f t="shared" si="64"/>
        <v>142.74128889552443</v>
      </c>
      <c r="T149" s="5">
        <f t="shared" si="64"/>
        <v>135.2285894799705</v>
      </c>
      <c r="U149" s="5">
        <f t="shared" si="64"/>
        <v>128.46716000597198</v>
      </c>
      <c r="V149" s="5">
        <f t="shared" si="64"/>
        <v>122.3496761961638</v>
      </c>
      <c r="W149" s="5">
        <f t="shared" si="64"/>
        <v>116.78832727815634</v>
      </c>
      <c r="X149" s="5">
        <f t="shared" si="64"/>
        <v>111.7105739182365</v>
      </c>
      <c r="Y149" s="5">
        <f t="shared" si="64"/>
        <v>107.05596667164332</v>
      </c>
      <c r="Z149" s="5">
        <f t="shared" si="65"/>
        <v>102.77372800477758</v>
      </c>
      <c r="AA149" s="5">
        <f t="shared" si="65"/>
        <v>98.82089231228613</v>
      </c>
      <c r="AB149" s="5">
        <f t="shared" si="65"/>
        <v>95.16085926368295</v>
      </c>
      <c r="AC149" s="5">
        <f t="shared" si="65"/>
        <v>91.76225714712284</v>
      </c>
      <c r="AD149" s="5">
        <f t="shared" si="65"/>
        <v>88.59804138342895</v>
      </c>
      <c r="AE149" s="5">
        <f t="shared" si="65"/>
        <v>85.64477333731466</v>
      </c>
    </row>
    <row r="150" spans="1:31" ht="12.75">
      <c r="A150" s="9"/>
      <c r="B150" s="20">
        <v>25</v>
      </c>
      <c r="C150" s="44">
        <f aca="true" t="shared" si="66" ref="C150:C165">B150/14.7*101.3</f>
        <v>172.27891156462584</v>
      </c>
      <c r="D150" s="33">
        <f>(B150/40*D$153^2)^0.5</f>
        <v>0.6324555320336759</v>
      </c>
      <c r="E150" s="25">
        <f t="shared" si="58"/>
        <v>2393.8441887474632</v>
      </c>
      <c r="F150" s="5">
        <f t="shared" si="63"/>
        <v>574.5226052993911</v>
      </c>
      <c r="G150" s="5">
        <f t="shared" si="63"/>
        <v>478.7688377494926</v>
      </c>
      <c r="H150" s="5">
        <f t="shared" si="63"/>
        <v>410.3732894995651</v>
      </c>
      <c r="I150" s="5">
        <f t="shared" si="63"/>
        <v>359.07662831211945</v>
      </c>
      <c r="J150" s="5">
        <f t="shared" si="63"/>
        <v>319.1792251663284</v>
      </c>
      <c r="K150" s="5">
        <f t="shared" si="63"/>
        <v>287.26130264969555</v>
      </c>
      <c r="L150" s="5">
        <f t="shared" si="63"/>
        <v>261.1466387724505</v>
      </c>
      <c r="M150" s="5">
        <f t="shared" si="63"/>
        <v>239.3844188747463</v>
      </c>
      <c r="N150" s="5">
        <f t="shared" si="63"/>
        <v>220.97023280745813</v>
      </c>
      <c r="O150" s="5">
        <f t="shared" si="63"/>
        <v>205.18664474978254</v>
      </c>
      <c r="P150" s="5">
        <f t="shared" si="64"/>
        <v>191.50753509979705</v>
      </c>
      <c r="Q150" s="5">
        <f t="shared" si="64"/>
        <v>179.53831415605973</v>
      </c>
      <c r="R150" s="5">
        <f t="shared" si="64"/>
        <v>168.9772368527621</v>
      </c>
      <c r="S150" s="5">
        <f t="shared" si="64"/>
        <v>159.5896125831642</v>
      </c>
      <c r="T150" s="5">
        <f t="shared" si="64"/>
        <v>151.19015928931344</v>
      </c>
      <c r="U150" s="5">
        <f t="shared" si="64"/>
        <v>143.63065132484778</v>
      </c>
      <c r="V150" s="5">
        <f t="shared" si="64"/>
        <v>136.79109649985503</v>
      </c>
      <c r="W150" s="5">
        <f t="shared" si="64"/>
        <v>130.57331938622525</v>
      </c>
      <c r="X150" s="5">
        <f t="shared" si="64"/>
        <v>124.8962185433459</v>
      </c>
      <c r="Y150" s="5">
        <f t="shared" si="64"/>
        <v>119.69220943737315</v>
      </c>
      <c r="Z150" s="5">
        <f t="shared" si="65"/>
        <v>114.90452105987822</v>
      </c>
      <c r="AA150" s="5">
        <f t="shared" si="65"/>
        <v>110.48511640372907</v>
      </c>
      <c r="AB150" s="5">
        <f t="shared" si="65"/>
        <v>106.39307505544281</v>
      </c>
      <c r="AC150" s="5">
        <f t="shared" si="65"/>
        <v>102.59332237489127</v>
      </c>
      <c r="AD150" s="5">
        <f t="shared" si="65"/>
        <v>99.0556216033433</v>
      </c>
      <c r="AE150" s="5">
        <f t="shared" si="65"/>
        <v>95.75376754989853</v>
      </c>
    </row>
    <row r="151" spans="1:31" ht="12.75">
      <c r="A151" s="9"/>
      <c r="B151" s="20">
        <v>30</v>
      </c>
      <c r="C151" s="44">
        <f t="shared" si="66"/>
        <v>206.73469387755102</v>
      </c>
      <c r="D151" s="33">
        <f>(B151/40*D$153^2)^0.5</f>
        <v>0.692820323027551</v>
      </c>
      <c r="E151" s="25">
        <f t="shared" si="58"/>
        <v>2622.3249226592807</v>
      </c>
      <c r="F151" s="5">
        <f t="shared" si="63"/>
        <v>629.3579814382273</v>
      </c>
      <c r="G151" s="5">
        <f t="shared" si="63"/>
        <v>524.4649845318561</v>
      </c>
      <c r="H151" s="5">
        <f t="shared" si="63"/>
        <v>449.5414153130195</v>
      </c>
      <c r="I151" s="5">
        <f t="shared" si="63"/>
        <v>393.34873839889207</v>
      </c>
      <c r="J151" s="5">
        <f t="shared" si="63"/>
        <v>349.6433230212374</v>
      </c>
      <c r="K151" s="5">
        <f t="shared" si="63"/>
        <v>314.67899071911364</v>
      </c>
      <c r="L151" s="5">
        <f t="shared" si="63"/>
        <v>286.07180974464876</v>
      </c>
      <c r="M151" s="5">
        <f t="shared" si="63"/>
        <v>262.23249226592804</v>
      </c>
      <c r="N151" s="5">
        <f t="shared" si="63"/>
        <v>242.0607620916259</v>
      </c>
      <c r="O151" s="5">
        <f t="shared" si="63"/>
        <v>224.77070765650976</v>
      </c>
      <c r="P151" s="5">
        <f t="shared" si="64"/>
        <v>209.78599381274245</v>
      </c>
      <c r="Q151" s="5">
        <f t="shared" si="64"/>
        <v>196.67436919944603</v>
      </c>
      <c r="R151" s="5">
        <f t="shared" si="64"/>
        <v>185.10528865830216</v>
      </c>
      <c r="S151" s="5">
        <f t="shared" si="64"/>
        <v>174.8216615106187</v>
      </c>
      <c r="T151" s="5">
        <f t="shared" si="64"/>
        <v>165.62052143111245</v>
      </c>
      <c r="U151" s="5">
        <f t="shared" si="64"/>
        <v>157.33949535955682</v>
      </c>
      <c r="V151" s="5">
        <f t="shared" si="64"/>
        <v>149.84713843767318</v>
      </c>
      <c r="W151" s="5">
        <f t="shared" si="64"/>
        <v>143.03590487232438</v>
      </c>
      <c r="X151" s="5">
        <f t="shared" si="64"/>
        <v>136.81695248657115</v>
      </c>
      <c r="Y151" s="5">
        <f t="shared" si="64"/>
        <v>131.11624613296402</v>
      </c>
      <c r="Z151" s="5">
        <f t="shared" si="65"/>
        <v>125.87159628764546</v>
      </c>
      <c r="AA151" s="5">
        <f t="shared" si="65"/>
        <v>121.03038104581294</v>
      </c>
      <c r="AB151" s="5">
        <f t="shared" si="65"/>
        <v>116.54777434041246</v>
      </c>
      <c r="AC151" s="5">
        <f t="shared" si="65"/>
        <v>112.38535382825488</v>
      </c>
      <c r="AD151" s="5">
        <f t="shared" si="65"/>
        <v>108.50999679969436</v>
      </c>
      <c r="AE151" s="5">
        <f t="shared" si="65"/>
        <v>104.89299690637122</v>
      </c>
    </row>
    <row r="152" spans="1:31" ht="12.75">
      <c r="A152" s="9"/>
      <c r="B152" s="20">
        <v>35</v>
      </c>
      <c r="C152" s="44">
        <f t="shared" si="66"/>
        <v>241.19047619047618</v>
      </c>
      <c r="D152" s="33">
        <f>(B152/40*D$153^2)^0.5</f>
        <v>0.7483314773547883</v>
      </c>
      <c r="E152" s="25">
        <f t="shared" si="58"/>
        <v>2832.4346417878737</v>
      </c>
      <c r="F152" s="5">
        <f t="shared" si="63"/>
        <v>679.7843140290896</v>
      </c>
      <c r="G152" s="5">
        <f t="shared" si="63"/>
        <v>566.4869283575747</v>
      </c>
      <c r="H152" s="5">
        <f t="shared" si="63"/>
        <v>485.5602243064926</v>
      </c>
      <c r="I152" s="5">
        <f t="shared" si="63"/>
        <v>424.865196268181</v>
      </c>
      <c r="J152" s="5">
        <f t="shared" si="63"/>
        <v>377.65795223838313</v>
      </c>
      <c r="K152" s="5">
        <f t="shared" si="63"/>
        <v>339.8921570145448</v>
      </c>
      <c r="L152" s="5">
        <f t="shared" si="63"/>
        <v>308.99287001322256</v>
      </c>
      <c r="M152" s="5">
        <f t="shared" si="63"/>
        <v>283.24346417878735</v>
      </c>
      <c r="N152" s="5">
        <f t="shared" si="63"/>
        <v>261.4555053958037</v>
      </c>
      <c r="O152" s="5">
        <f t="shared" si="63"/>
        <v>242.7801121532463</v>
      </c>
      <c r="P152" s="5">
        <f t="shared" si="64"/>
        <v>226.5947713430299</v>
      </c>
      <c r="Q152" s="5">
        <f t="shared" si="64"/>
        <v>212.4325981340905</v>
      </c>
      <c r="R152" s="5">
        <f t="shared" si="64"/>
        <v>199.93656294973223</v>
      </c>
      <c r="S152" s="5">
        <f t="shared" si="64"/>
        <v>188.82897611919157</v>
      </c>
      <c r="T152" s="5">
        <f t="shared" si="64"/>
        <v>178.8906089550236</v>
      </c>
      <c r="U152" s="5">
        <f t="shared" si="64"/>
        <v>169.9460785072724</v>
      </c>
      <c r="V152" s="5">
        <f t="shared" si="64"/>
        <v>161.8534081021642</v>
      </c>
      <c r="W152" s="5">
        <f t="shared" si="64"/>
        <v>154.49643500661128</v>
      </c>
      <c r="X152" s="5">
        <f t="shared" si="64"/>
        <v>147.77919870197601</v>
      </c>
      <c r="Y152" s="5">
        <f t="shared" si="64"/>
        <v>141.62173208939367</v>
      </c>
      <c r="Z152" s="5">
        <f t="shared" si="65"/>
        <v>135.95686280581793</v>
      </c>
      <c r="AA152" s="5">
        <f t="shared" si="65"/>
        <v>130.72775269790185</v>
      </c>
      <c r="AB152" s="5">
        <f t="shared" si="65"/>
        <v>125.88598407946104</v>
      </c>
      <c r="AC152" s="5">
        <f t="shared" si="65"/>
        <v>121.39005607662315</v>
      </c>
      <c r="AD152" s="5">
        <f t="shared" si="65"/>
        <v>117.20419207398098</v>
      </c>
      <c r="AE152" s="5">
        <f t="shared" si="65"/>
        <v>113.29738567151495</v>
      </c>
    </row>
    <row r="153" spans="1:31" ht="12.75">
      <c r="A153" s="9"/>
      <c r="B153" s="21">
        <f>40*D153^2/D$153^2</f>
        <v>40</v>
      </c>
      <c r="C153" s="45">
        <f t="shared" si="66"/>
        <v>275.6462585034013</v>
      </c>
      <c r="D153" s="34">
        <v>0.8</v>
      </c>
      <c r="E153" s="26">
        <f t="shared" si="58"/>
        <v>3028</v>
      </c>
      <c r="F153" s="7">
        <f t="shared" si="63"/>
        <v>726.72</v>
      </c>
      <c r="G153" s="7">
        <f t="shared" si="63"/>
        <v>605.6</v>
      </c>
      <c r="H153" s="7">
        <f t="shared" si="63"/>
        <v>519.0857142857143</v>
      </c>
      <c r="I153" s="7">
        <f t="shared" si="63"/>
        <v>454.2</v>
      </c>
      <c r="J153" s="7">
        <f t="shared" si="63"/>
        <v>403.73333333333335</v>
      </c>
      <c r="K153" s="7">
        <f t="shared" si="63"/>
        <v>363.36</v>
      </c>
      <c r="L153" s="7">
        <f t="shared" si="63"/>
        <v>330.3272727272727</v>
      </c>
      <c r="M153" s="7">
        <f t="shared" si="63"/>
        <v>302.8</v>
      </c>
      <c r="N153" s="7">
        <f t="shared" si="63"/>
        <v>279.5076923076923</v>
      </c>
      <c r="O153" s="7">
        <f t="shared" si="63"/>
        <v>259.54285714285714</v>
      </c>
      <c r="P153" s="7">
        <f t="shared" si="64"/>
        <v>242.23999999999998</v>
      </c>
      <c r="Q153" s="7">
        <f t="shared" si="64"/>
        <v>227.1</v>
      </c>
      <c r="R153" s="7">
        <f t="shared" si="64"/>
        <v>213.74117647058824</v>
      </c>
      <c r="S153" s="7">
        <f t="shared" si="64"/>
        <v>201.86666666666667</v>
      </c>
      <c r="T153" s="7">
        <f t="shared" si="64"/>
        <v>191.2421052631579</v>
      </c>
      <c r="U153" s="7">
        <f t="shared" si="64"/>
        <v>181.68</v>
      </c>
      <c r="V153" s="7">
        <f t="shared" si="64"/>
        <v>173.0285714285714</v>
      </c>
      <c r="W153" s="7">
        <f t="shared" si="64"/>
        <v>165.16363636363636</v>
      </c>
      <c r="X153" s="7">
        <f t="shared" si="64"/>
        <v>157.98260869565217</v>
      </c>
      <c r="Y153" s="7">
        <f t="shared" si="64"/>
        <v>151.4</v>
      </c>
      <c r="Z153" s="7">
        <f t="shared" si="65"/>
        <v>145.344</v>
      </c>
      <c r="AA153" s="7">
        <f t="shared" si="65"/>
        <v>139.75384615384615</v>
      </c>
      <c r="AB153" s="7">
        <f t="shared" si="65"/>
        <v>134.57777777777778</v>
      </c>
      <c r="AC153" s="7">
        <f t="shared" si="65"/>
        <v>129.77142857142857</v>
      </c>
      <c r="AD153" s="7">
        <f t="shared" si="65"/>
        <v>125.29655172413793</v>
      </c>
      <c r="AE153" s="7">
        <f t="shared" si="65"/>
        <v>121.11999999999999</v>
      </c>
    </row>
    <row r="154" spans="1:31" ht="12.75">
      <c r="A154" s="9"/>
      <c r="B154" s="20">
        <v>45</v>
      </c>
      <c r="C154" s="44">
        <f t="shared" si="66"/>
        <v>310.10204081632656</v>
      </c>
      <c r="D154" s="33">
        <f aca="true" t="shared" si="67" ref="D154:D165">(B154/40*D$153^2)^0.5</f>
        <v>0.8485281374238571</v>
      </c>
      <c r="E154" s="25">
        <f t="shared" si="58"/>
        <v>3211.679000149299</v>
      </c>
      <c r="F154" s="5">
        <f aca="true" t="shared" si="68" ref="F154:O163">$E154*1.2/F$3</f>
        <v>770.8029600358317</v>
      </c>
      <c r="G154" s="5">
        <f t="shared" si="68"/>
        <v>642.3358000298598</v>
      </c>
      <c r="H154" s="5">
        <f t="shared" si="68"/>
        <v>550.5735428827369</v>
      </c>
      <c r="I154" s="5">
        <f t="shared" si="68"/>
        <v>481.7518500223948</v>
      </c>
      <c r="J154" s="5">
        <f t="shared" si="68"/>
        <v>428.22386668657316</v>
      </c>
      <c r="K154" s="5">
        <f t="shared" si="68"/>
        <v>385.40148001791584</v>
      </c>
      <c r="L154" s="5">
        <f t="shared" si="68"/>
        <v>350.36498183446895</v>
      </c>
      <c r="M154" s="5">
        <f t="shared" si="68"/>
        <v>321.1679000149299</v>
      </c>
      <c r="N154" s="5">
        <f t="shared" si="68"/>
        <v>296.4626769368584</v>
      </c>
      <c r="O154" s="5">
        <f t="shared" si="68"/>
        <v>275.28677144136844</v>
      </c>
      <c r="P154" s="5">
        <f aca="true" t="shared" si="69" ref="P154:Y163">$E154*1.2/P$3</f>
        <v>256.9343200119439</v>
      </c>
      <c r="Q154" s="5">
        <f t="shared" si="69"/>
        <v>240.8759250111974</v>
      </c>
      <c r="R154" s="5">
        <f t="shared" si="69"/>
        <v>226.7067529517152</v>
      </c>
      <c r="S154" s="5">
        <f t="shared" si="69"/>
        <v>214.11193334328658</v>
      </c>
      <c r="T154" s="5">
        <f t="shared" si="69"/>
        <v>202.84288421995572</v>
      </c>
      <c r="U154" s="5">
        <f t="shared" si="69"/>
        <v>192.70074000895792</v>
      </c>
      <c r="V154" s="5">
        <f t="shared" si="69"/>
        <v>183.52451429424565</v>
      </c>
      <c r="W154" s="5">
        <f t="shared" si="69"/>
        <v>175.18249091723447</v>
      </c>
      <c r="X154" s="5">
        <f t="shared" si="69"/>
        <v>167.5658608773547</v>
      </c>
      <c r="Y154" s="5">
        <f t="shared" si="69"/>
        <v>160.58395000746495</v>
      </c>
      <c r="Z154" s="5">
        <f aca="true" t="shared" si="70" ref="Z154:AE163">$E154*1.2/Z$3</f>
        <v>154.16059200716634</v>
      </c>
      <c r="AA154" s="5">
        <f t="shared" si="70"/>
        <v>148.2313384684292</v>
      </c>
      <c r="AB154" s="5">
        <f t="shared" si="70"/>
        <v>142.74128889552438</v>
      </c>
      <c r="AC154" s="5">
        <f t="shared" si="70"/>
        <v>137.64338572068422</v>
      </c>
      <c r="AD154" s="5">
        <f t="shared" si="70"/>
        <v>132.8970620751434</v>
      </c>
      <c r="AE154" s="5">
        <f t="shared" si="70"/>
        <v>128.46716000597195</v>
      </c>
    </row>
    <row r="155" spans="1:31" ht="12.75">
      <c r="A155" s="9"/>
      <c r="B155" s="20">
        <v>50</v>
      </c>
      <c r="C155" s="44">
        <f t="shared" si="66"/>
        <v>344.5578231292517</v>
      </c>
      <c r="D155" s="33">
        <f t="shared" si="67"/>
        <v>0.894427190999916</v>
      </c>
      <c r="E155" s="25">
        <f t="shared" si="58"/>
        <v>3385.406917934682</v>
      </c>
      <c r="F155" s="5">
        <f t="shared" si="68"/>
        <v>812.4976603043236</v>
      </c>
      <c r="G155" s="5">
        <f t="shared" si="68"/>
        <v>677.0813835869363</v>
      </c>
      <c r="H155" s="5">
        <f t="shared" si="68"/>
        <v>580.3554716459455</v>
      </c>
      <c r="I155" s="5">
        <f t="shared" si="68"/>
        <v>507.8110376902023</v>
      </c>
      <c r="J155" s="5">
        <f t="shared" si="68"/>
        <v>451.3875890579576</v>
      </c>
      <c r="K155" s="5">
        <f t="shared" si="68"/>
        <v>406.2488301521618</v>
      </c>
      <c r="L155" s="5">
        <f t="shared" si="68"/>
        <v>369.31711832014713</v>
      </c>
      <c r="M155" s="5">
        <f t="shared" si="68"/>
        <v>338.54069179346817</v>
      </c>
      <c r="N155" s="5">
        <f t="shared" si="68"/>
        <v>312.49910011704753</v>
      </c>
      <c r="O155" s="5">
        <f t="shared" si="68"/>
        <v>290.17773582297275</v>
      </c>
      <c r="P155" s="5">
        <f t="shared" si="69"/>
        <v>270.8325534347745</v>
      </c>
      <c r="Q155" s="5">
        <f t="shared" si="69"/>
        <v>253.90551884510114</v>
      </c>
      <c r="R155" s="5">
        <f t="shared" si="69"/>
        <v>238.96990008950695</v>
      </c>
      <c r="S155" s="5">
        <f t="shared" si="69"/>
        <v>225.6937945289788</v>
      </c>
      <c r="T155" s="5">
        <f t="shared" si="69"/>
        <v>213.8151737642957</v>
      </c>
      <c r="U155" s="5">
        <f t="shared" si="69"/>
        <v>203.1244150760809</v>
      </c>
      <c r="V155" s="5">
        <f t="shared" si="69"/>
        <v>193.45182388198182</v>
      </c>
      <c r="W155" s="5">
        <f t="shared" si="69"/>
        <v>184.65855916007357</v>
      </c>
      <c r="X155" s="5">
        <f t="shared" si="69"/>
        <v>176.62992615311384</v>
      </c>
      <c r="Y155" s="5">
        <f t="shared" si="69"/>
        <v>169.27034589673409</v>
      </c>
      <c r="Z155" s="5">
        <f t="shared" si="70"/>
        <v>162.49953206086474</v>
      </c>
      <c r="AA155" s="5">
        <f t="shared" si="70"/>
        <v>156.24955005852377</v>
      </c>
      <c r="AB155" s="5">
        <f t="shared" si="70"/>
        <v>150.46252968598586</v>
      </c>
      <c r="AC155" s="5">
        <f t="shared" si="70"/>
        <v>145.08886791148637</v>
      </c>
      <c r="AD155" s="5">
        <f t="shared" si="70"/>
        <v>140.08580350074547</v>
      </c>
      <c r="AE155" s="5">
        <f t="shared" si="70"/>
        <v>135.41627671738726</v>
      </c>
    </row>
    <row r="156" spans="1:31" ht="12.75">
      <c r="A156" s="9"/>
      <c r="B156" s="20">
        <v>55</v>
      </c>
      <c r="C156" s="44">
        <f t="shared" si="66"/>
        <v>379.01360544217687</v>
      </c>
      <c r="D156" s="33">
        <f t="shared" si="67"/>
        <v>0.938083151964686</v>
      </c>
      <c r="E156" s="25">
        <f t="shared" si="58"/>
        <v>3550.6447301863363</v>
      </c>
      <c r="F156" s="5">
        <f t="shared" si="68"/>
        <v>852.1547352447208</v>
      </c>
      <c r="G156" s="5">
        <f t="shared" si="68"/>
        <v>710.1289460372673</v>
      </c>
      <c r="H156" s="5">
        <f t="shared" si="68"/>
        <v>608.681953746229</v>
      </c>
      <c r="I156" s="5">
        <f t="shared" si="68"/>
        <v>532.5967095279505</v>
      </c>
      <c r="J156" s="5">
        <f t="shared" si="68"/>
        <v>473.4192973581782</v>
      </c>
      <c r="K156" s="5">
        <f t="shared" si="68"/>
        <v>426.0773676223604</v>
      </c>
      <c r="L156" s="5">
        <f t="shared" si="68"/>
        <v>387.3430614748731</v>
      </c>
      <c r="M156" s="5">
        <f t="shared" si="68"/>
        <v>355.06447301863363</v>
      </c>
      <c r="N156" s="5">
        <f t="shared" si="68"/>
        <v>327.75182124796953</v>
      </c>
      <c r="O156" s="5">
        <f t="shared" si="68"/>
        <v>304.3409768731145</v>
      </c>
      <c r="P156" s="5">
        <f t="shared" si="69"/>
        <v>284.0515784149069</v>
      </c>
      <c r="Q156" s="5">
        <f t="shared" si="69"/>
        <v>266.2983547639752</v>
      </c>
      <c r="R156" s="5">
        <f t="shared" si="69"/>
        <v>250.63374566021199</v>
      </c>
      <c r="S156" s="5">
        <f t="shared" si="69"/>
        <v>236.7096486790891</v>
      </c>
      <c r="T156" s="5">
        <f t="shared" si="69"/>
        <v>224.25124611703177</v>
      </c>
      <c r="U156" s="5">
        <f t="shared" si="69"/>
        <v>213.0386838111802</v>
      </c>
      <c r="V156" s="5">
        <f t="shared" si="69"/>
        <v>202.89398458207637</v>
      </c>
      <c r="W156" s="5">
        <f t="shared" si="69"/>
        <v>193.67153073743654</v>
      </c>
      <c r="X156" s="5">
        <f t="shared" si="69"/>
        <v>185.25102940102624</v>
      </c>
      <c r="Y156" s="5">
        <f t="shared" si="69"/>
        <v>177.53223650931682</v>
      </c>
      <c r="Z156" s="5">
        <f t="shared" si="70"/>
        <v>170.43094704894415</v>
      </c>
      <c r="AA156" s="5">
        <f t="shared" si="70"/>
        <v>163.87591062398477</v>
      </c>
      <c r="AB156" s="5">
        <f t="shared" si="70"/>
        <v>157.80643245272606</v>
      </c>
      <c r="AC156" s="5">
        <f t="shared" si="70"/>
        <v>152.17048843655726</v>
      </c>
      <c r="AD156" s="5">
        <f t="shared" si="70"/>
        <v>146.92323021460703</v>
      </c>
      <c r="AE156" s="5">
        <f t="shared" si="70"/>
        <v>142.02578920745344</v>
      </c>
    </row>
    <row r="157" spans="1:31" ht="12.75">
      <c r="A157" s="9"/>
      <c r="B157" s="20">
        <v>60</v>
      </c>
      <c r="C157" s="44">
        <f t="shared" si="66"/>
        <v>413.46938775510205</v>
      </c>
      <c r="D157" s="33">
        <f t="shared" si="67"/>
        <v>0.9797958971132713</v>
      </c>
      <c r="E157" s="25">
        <f t="shared" si="58"/>
        <v>3708.527470573732</v>
      </c>
      <c r="F157" s="5">
        <f t="shared" si="68"/>
        <v>890.0465929376957</v>
      </c>
      <c r="G157" s="5">
        <f t="shared" si="68"/>
        <v>741.7054941147463</v>
      </c>
      <c r="H157" s="5">
        <f t="shared" si="68"/>
        <v>635.7475663840684</v>
      </c>
      <c r="I157" s="5">
        <f t="shared" si="68"/>
        <v>556.2791205860598</v>
      </c>
      <c r="J157" s="5">
        <f t="shared" si="68"/>
        <v>494.4703294098309</v>
      </c>
      <c r="K157" s="5">
        <f t="shared" si="68"/>
        <v>445.02329646884783</v>
      </c>
      <c r="L157" s="5">
        <f t="shared" si="68"/>
        <v>404.566633153498</v>
      </c>
      <c r="M157" s="5">
        <f t="shared" si="68"/>
        <v>370.85274705737316</v>
      </c>
      <c r="N157" s="5">
        <f t="shared" si="68"/>
        <v>342.3256126683445</v>
      </c>
      <c r="O157" s="5">
        <f t="shared" si="68"/>
        <v>317.8737831920342</v>
      </c>
      <c r="P157" s="5">
        <f t="shared" si="69"/>
        <v>296.68219764589855</v>
      </c>
      <c r="Q157" s="5">
        <f t="shared" si="69"/>
        <v>278.1395602930299</v>
      </c>
      <c r="R157" s="5">
        <f t="shared" si="69"/>
        <v>261.77840968755754</v>
      </c>
      <c r="S157" s="5">
        <f t="shared" si="69"/>
        <v>247.23516470491546</v>
      </c>
      <c r="T157" s="5">
        <f t="shared" si="69"/>
        <v>234.22278761518305</v>
      </c>
      <c r="U157" s="5">
        <f t="shared" si="69"/>
        <v>222.51164823442392</v>
      </c>
      <c r="V157" s="5">
        <f t="shared" si="69"/>
        <v>211.9158554613561</v>
      </c>
      <c r="W157" s="5">
        <f t="shared" si="69"/>
        <v>202.283316576749</v>
      </c>
      <c r="X157" s="5">
        <f t="shared" si="69"/>
        <v>193.48838976906427</v>
      </c>
      <c r="Y157" s="5">
        <f t="shared" si="69"/>
        <v>185.42637352868658</v>
      </c>
      <c r="Z157" s="5">
        <f t="shared" si="70"/>
        <v>178.00931858753913</v>
      </c>
      <c r="AA157" s="5">
        <f t="shared" si="70"/>
        <v>171.16280633417225</v>
      </c>
      <c r="AB157" s="5">
        <f t="shared" si="70"/>
        <v>164.8234431366103</v>
      </c>
      <c r="AC157" s="5">
        <f t="shared" si="70"/>
        <v>158.9368915960171</v>
      </c>
      <c r="AD157" s="5">
        <f t="shared" si="70"/>
        <v>153.45630912718892</v>
      </c>
      <c r="AE157" s="5">
        <f t="shared" si="70"/>
        <v>148.34109882294928</v>
      </c>
    </row>
    <row r="158" spans="1:31" ht="12.75">
      <c r="A158" s="9"/>
      <c r="B158" s="20">
        <v>65</v>
      </c>
      <c r="C158" s="44">
        <f t="shared" si="66"/>
        <v>447.9251700680272</v>
      </c>
      <c r="D158" s="33">
        <f t="shared" si="67"/>
        <v>1.019803902718557</v>
      </c>
      <c r="E158" s="25">
        <f t="shared" si="58"/>
        <v>3859.957771789738</v>
      </c>
      <c r="F158" s="5">
        <f t="shared" si="68"/>
        <v>926.3898652295371</v>
      </c>
      <c r="G158" s="5">
        <f t="shared" si="68"/>
        <v>771.9915543579476</v>
      </c>
      <c r="H158" s="5">
        <f t="shared" si="68"/>
        <v>661.7070465925265</v>
      </c>
      <c r="I158" s="5">
        <f t="shared" si="68"/>
        <v>578.9936657684607</v>
      </c>
      <c r="J158" s="5">
        <f t="shared" si="68"/>
        <v>514.6610362386317</v>
      </c>
      <c r="K158" s="5">
        <f t="shared" si="68"/>
        <v>463.19493261476856</v>
      </c>
      <c r="L158" s="5">
        <f t="shared" si="68"/>
        <v>421.08630237706234</v>
      </c>
      <c r="M158" s="5">
        <f t="shared" si="68"/>
        <v>385.9957771789738</v>
      </c>
      <c r="N158" s="5">
        <f t="shared" si="68"/>
        <v>356.3037943190527</v>
      </c>
      <c r="O158" s="5">
        <f t="shared" si="68"/>
        <v>330.85352329626323</v>
      </c>
      <c r="P158" s="5">
        <f t="shared" si="69"/>
        <v>308.79662174317906</v>
      </c>
      <c r="Q158" s="5">
        <f t="shared" si="69"/>
        <v>289.49683288423034</v>
      </c>
      <c r="R158" s="5">
        <f t="shared" si="69"/>
        <v>272.4676074204521</v>
      </c>
      <c r="S158" s="5">
        <f t="shared" si="69"/>
        <v>257.33051811931585</v>
      </c>
      <c r="T158" s="5">
        <f t="shared" si="69"/>
        <v>243.78680663935188</v>
      </c>
      <c r="U158" s="5">
        <f t="shared" si="69"/>
        <v>231.59746630738428</v>
      </c>
      <c r="V158" s="5">
        <f t="shared" si="69"/>
        <v>220.56901553084217</v>
      </c>
      <c r="W158" s="5">
        <f t="shared" si="69"/>
        <v>210.54315118853117</v>
      </c>
      <c r="X158" s="5">
        <f t="shared" si="69"/>
        <v>201.38910113685588</v>
      </c>
      <c r="Y158" s="5">
        <f t="shared" si="69"/>
        <v>192.9978885894869</v>
      </c>
      <c r="Z158" s="5">
        <f t="shared" si="70"/>
        <v>185.27797304590743</v>
      </c>
      <c r="AA158" s="5">
        <f t="shared" si="70"/>
        <v>178.15189715952636</v>
      </c>
      <c r="AB158" s="5">
        <f t="shared" si="70"/>
        <v>171.55367874621058</v>
      </c>
      <c r="AC158" s="5">
        <f t="shared" si="70"/>
        <v>165.42676164813162</v>
      </c>
      <c r="AD158" s="5">
        <f t="shared" si="70"/>
        <v>159.72239055681675</v>
      </c>
      <c r="AE158" s="5">
        <f t="shared" si="70"/>
        <v>154.39831087158953</v>
      </c>
    </row>
    <row r="159" spans="1:31" ht="12.75">
      <c r="A159" s="9"/>
      <c r="B159" s="20">
        <v>70</v>
      </c>
      <c r="C159" s="44">
        <f t="shared" si="66"/>
        <v>482.38095238095235</v>
      </c>
      <c r="D159" s="33">
        <f t="shared" si="67"/>
        <v>1.0583005244258363</v>
      </c>
      <c r="E159" s="25">
        <f t="shared" si="58"/>
        <v>4005.6674849517904</v>
      </c>
      <c r="F159" s="5">
        <f t="shared" si="68"/>
        <v>961.3601963884297</v>
      </c>
      <c r="G159" s="5">
        <f t="shared" si="68"/>
        <v>801.1334969903581</v>
      </c>
      <c r="H159" s="5">
        <f t="shared" si="68"/>
        <v>686.6858545631641</v>
      </c>
      <c r="I159" s="5">
        <f t="shared" si="68"/>
        <v>600.8501227427686</v>
      </c>
      <c r="J159" s="5">
        <f t="shared" si="68"/>
        <v>534.0889979935721</v>
      </c>
      <c r="K159" s="5">
        <f t="shared" si="68"/>
        <v>480.68009819421485</v>
      </c>
      <c r="L159" s="5">
        <f t="shared" si="68"/>
        <v>436.9819074492862</v>
      </c>
      <c r="M159" s="5">
        <f t="shared" si="68"/>
        <v>400.56674849517907</v>
      </c>
      <c r="N159" s="5">
        <f t="shared" si="68"/>
        <v>369.7539216878576</v>
      </c>
      <c r="O159" s="5">
        <f t="shared" si="68"/>
        <v>343.34292728158204</v>
      </c>
      <c r="P159" s="5">
        <f t="shared" si="69"/>
        <v>320.45339879614323</v>
      </c>
      <c r="Q159" s="5">
        <f t="shared" si="69"/>
        <v>300.4250613713843</v>
      </c>
      <c r="R159" s="5">
        <f t="shared" si="69"/>
        <v>282.75299893777344</v>
      </c>
      <c r="S159" s="5">
        <f t="shared" si="69"/>
        <v>267.04449899678605</v>
      </c>
      <c r="T159" s="5">
        <f t="shared" si="69"/>
        <v>252.98952536537624</v>
      </c>
      <c r="U159" s="5">
        <f t="shared" si="69"/>
        <v>240.34004909710742</v>
      </c>
      <c r="V159" s="5">
        <f t="shared" si="69"/>
        <v>228.89528485438802</v>
      </c>
      <c r="W159" s="5">
        <f t="shared" si="69"/>
        <v>218.4909537246431</v>
      </c>
      <c r="X159" s="5">
        <f t="shared" si="69"/>
        <v>208.99134704096298</v>
      </c>
      <c r="Y159" s="5">
        <f t="shared" si="69"/>
        <v>200.28337424758953</v>
      </c>
      <c r="Z159" s="5">
        <f t="shared" si="70"/>
        <v>192.27203927768593</v>
      </c>
      <c r="AA159" s="5">
        <f t="shared" si="70"/>
        <v>184.8769608439288</v>
      </c>
      <c r="AB159" s="5">
        <f t="shared" si="70"/>
        <v>178.02966599785736</v>
      </c>
      <c r="AC159" s="5">
        <f t="shared" si="70"/>
        <v>171.67146364079102</v>
      </c>
      <c r="AD159" s="5">
        <f t="shared" si="70"/>
        <v>165.75175799800513</v>
      </c>
      <c r="AE159" s="5">
        <f t="shared" si="70"/>
        <v>160.22669939807162</v>
      </c>
    </row>
    <row r="160" spans="1:31" ht="12.75">
      <c r="A160" s="9"/>
      <c r="B160" s="20">
        <v>75</v>
      </c>
      <c r="C160" s="44">
        <f t="shared" si="66"/>
        <v>516.8367346938775</v>
      </c>
      <c r="D160" s="33">
        <f t="shared" si="67"/>
        <v>1.0954451150103324</v>
      </c>
      <c r="E160" s="25">
        <f t="shared" si="58"/>
        <v>4146.2597603141085</v>
      </c>
      <c r="F160" s="5">
        <f t="shared" si="68"/>
        <v>995.102342475386</v>
      </c>
      <c r="G160" s="5">
        <f t="shared" si="68"/>
        <v>829.2519520628216</v>
      </c>
      <c r="H160" s="5">
        <f t="shared" si="68"/>
        <v>710.7873874824185</v>
      </c>
      <c r="I160" s="5">
        <f t="shared" si="68"/>
        <v>621.9389640471162</v>
      </c>
      <c r="J160" s="5">
        <f t="shared" si="68"/>
        <v>552.8346347085477</v>
      </c>
      <c r="K160" s="5">
        <f t="shared" si="68"/>
        <v>497.551171237693</v>
      </c>
      <c r="L160" s="5">
        <f t="shared" si="68"/>
        <v>452.31924657972087</v>
      </c>
      <c r="M160" s="5">
        <f t="shared" si="68"/>
        <v>414.6259760314108</v>
      </c>
      <c r="N160" s="5">
        <f t="shared" si="68"/>
        <v>382.73167018284073</v>
      </c>
      <c r="O160" s="5">
        <f t="shared" si="68"/>
        <v>355.39369374120923</v>
      </c>
      <c r="P160" s="5">
        <f t="shared" si="69"/>
        <v>331.7007808251286</v>
      </c>
      <c r="Q160" s="5">
        <f t="shared" si="69"/>
        <v>310.9694820235581</v>
      </c>
      <c r="R160" s="5">
        <f t="shared" si="69"/>
        <v>292.6771595515841</v>
      </c>
      <c r="S160" s="5">
        <f t="shared" si="69"/>
        <v>276.41731735427385</v>
      </c>
      <c r="T160" s="5">
        <f t="shared" si="69"/>
        <v>261.8690374935226</v>
      </c>
      <c r="U160" s="5">
        <f t="shared" si="69"/>
        <v>248.7755856188465</v>
      </c>
      <c r="V160" s="5">
        <f t="shared" si="69"/>
        <v>236.92912916080618</v>
      </c>
      <c r="W160" s="5">
        <f t="shared" si="69"/>
        <v>226.15962328986043</v>
      </c>
      <c r="X160" s="5">
        <f t="shared" si="69"/>
        <v>216.32659619030127</v>
      </c>
      <c r="Y160" s="5">
        <f t="shared" si="69"/>
        <v>207.3129880157054</v>
      </c>
      <c r="Z160" s="5">
        <f t="shared" si="70"/>
        <v>199.02046849507718</v>
      </c>
      <c r="AA160" s="5">
        <f t="shared" si="70"/>
        <v>191.36583509142037</v>
      </c>
      <c r="AB160" s="5">
        <f t="shared" si="70"/>
        <v>184.27821156951592</v>
      </c>
      <c r="AC160" s="5">
        <f t="shared" si="70"/>
        <v>177.69684687060462</v>
      </c>
      <c r="AD160" s="5">
        <f t="shared" si="70"/>
        <v>171.56936939230792</v>
      </c>
      <c r="AE160" s="5">
        <f t="shared" si="70"/>
        <v>165.8503904125643</v>
      </c>
    </row>
    <row r="161" spans="1:31" ht="12.75">
      <c r="A161" s="9"/>
      <c r="B161" s="20">
        <v>80</v>
      </c>
      <c r="C161" s="44">
        <f t="shared" si="66"/>
        <v>551.2925170068027</v>
      </c>
      <c r="D161" s="33">
        <f t="shared" si="67"/>
        <v>1.1313708498984762</v>
      </c>
      <c r="E161" s="25">
        <f t="shared" si="58"/>
        <v>4282.238666865733</v>
      </c>
      <c r="F161" s="5">
        <f t="shared" si="68"/>
        <v>1027.7372800477758</v>
      </c>
      <c r="G161" s="5">
        <f t="shared" si="68"/>
        <v>856.4477333731465</v>
      </c>
      <c r="H161" s="5">
        <f t="shared" si="68"/>
        <v>734.0980571769827</v>
      </c>
      <c r="I161" s="5">
        <f t="shared" si="68"/>
        <v>642.3358000298599</v>
      </c>
      <c r="J161" s="5">
        <f t="shared" si="68"/>
        <v>570.9651555820977</v>
      </c>
      <c r="K161" s="5">
        <f t="shared" si="68"/>
        <v>513.8686400238879</v>
      </c>
      <c r="L161" s="5">
        <f t="shared" si="68"/>
        <v>467.1533091126254</v>
      </c>
      <c r="M161" s="5">
        <f t="shared" si="68"/>
        <v>428.2238666865733</v>
      </c>
      <c r="N161" s="5">
        <f t="shared" si="68"/>
        <v>395.28356924914453</v>
      </c>
      <c r="O161" s="5">
        <f t="shared" si="68"/>
        <v>367.04902858849135</v>
      </c>
      <c r="P161" s="5">
        <f t="shared" si="69"/>
        <v>342.57909334925864</v>
      </c>
      <c r="Q161" s="5">
        <f t="shared" si="69"/>
        <v>321.16790001492996</v>
      </c>
      <c r="R161" s="5">
        <f t="shared" si="69"/>
        <v>302.275670602287</v>
      </c>
      <c r="S161" s="5">
        <f t="shared" si="69"/>
        <v>285.48257779104887</v>
      </c>
      <c r="T161" s="5">
        <f t="shared" si="69"/>
        <v>270.457178959941</v>
      </c>
      <c r="U161" s="5">
        <f t="shared" si="69"/>
        <v>256.93432001194395</v>
      </c>
      <c r="V161" s="5">
        <f t="shared" si="69"/>
        <v>244.6993523923276</v>
      </c>
      <c r="W161" s="5">
        <f t="shared" si="69"/>
        <v>233.5766545563127</v>
      </c>
      <c r="X161" s="5">
        <f t="shared" si="69"/>
        <v>223.421147836473</v>
      </c>
      <c r="Y161" s="5">
        <f t="shared" si="69"/>
        <v>214.11193334328664</v>
      </c>
      <c r="Z161" s="5">
        <f t="shared" si="70"/>
        <v>205.54745600955516</v>
      </c>
      <c r="AA161" s="5">
        <f t="shared" si="70"/>
        <v>197.64178462457227</v>
      </c>
      <c r="AB161" s="5">
        <f t="shared" si="70"/>
        <v>190.3217185273659</v>
      </c>
      <c r="AC161" s="5">
        <f t="shared" si="70"/>
        <v>183.52451429424568</v>
      </c>
      <c r="AD161" s="5">
        <f t="shared" si="70"/>
        <v>177.1960827668579</v>
      </c>
      <c r="AE161" s="5">
        <f t="shared" si="70"/>
        <v>171.28954667462932</v>
      </c>
    </row>
    <row r="162" spans="1:31" ht="12.75">
      <c r="A162" s="9"/>
      <c r="B162" s="20">
        <v>85</v>
      </c>
      <c r="C162" s="44">
        <f t="shared" si="66"/>
        <v>585.748299319728</v>
      </c>
      <c r="D162" s="33">
        <f t="shared" si="67"/>
        <v>1.1661903789690602</v>
      </c>
      <c r="E162" s="25">
        <f t="shared" si="58"/>
        <v>4414.030584397893</v>
      </c>
      <c r="F162" s="5">
        <f t="shared" si="68"/>
        <v>1059.3673402554944</v>
      </c>
      <c r="G162" s="5">
        <f t="shared" si="68"/>
        <v>882.8061168795786</v>
      </c>
      <c r="H162" s="5">
        <f t="shared" si="68"/>
        <v>756.6909573253531</v>
      </c>
      <c r="I162" s="5">
        <f t="shared" si="68"/>
        <v>662.104587659684</v>
      </c>
      <c r="J162" s="5">
        <f t="shared" si="68"/>
        <v>588.5374112530524</v>
      </c>
      <c r="K162" s="5">
        <f t="shared" si="68"/>
        <v>529.6836701277472</v>
      </c>
      <c r="L162" s="5">
        <f t="shared" si="68"/>
        <v>481.53060920704286</v>
      </c>
      <c r="M162" s="5">
        <f t="shared" si="68"/>
        <v>441.4030584397893</v>
      </c>
      <c r="N162" s="5">
        <f t="shared" si="68"/>
        <v>407.448977021344</v>
      </c>
      <c r="O162" s="5">
        <f t="shared" si="68"/>
        <v>378.34547866267656</v>
      </c>
      <c r="P162" s="5">
        <f t="shared" si="69"/>
        <v>353.12244675183143</v>
      </c>
      <c r="Q162" s="5">
        <f t="shared" si="69"/>
        <v>331.052293829842</v>
      </c>
      <c r="R162" s="5">
        <f t="shared" si="69"/>
        <v>311.5786294869101</v>
      </c>
      <c r="S162" s="5">
        <f t="shared" si="69"/>
        <v>294.2687056265262</v>
      </c>
      <c r="T162" s="5">
        <f t="shared" si="69"/>
        <v>278.7808790146038</v>
      </c>
      <c r="U162" s="5">
        <f t="shared" si="69"/>
        <v>264.8418350638736</v>
      </c>
      <c r="V162" s="5">
        <f t="shared" si="69"/>
        <v>252.23031910845103</v>
      </c>
      <c r="W162" s="5">
        <f t="shared" si="69"/>
        <v>240.76530460352143</v>
      </c>
      <c r="X162" s="5">
        <f t="shared" si="69"/>
        <v>230.2972478816292</v>
      </c>
      <c r="Y162" s="5">
        <f t="shared" si="69"/>
        <v>220.70152921989464</v>
      </c>
      <c r="Z162" s="5">
        <f t="shared" si="70"/>
        <v>211.87346805109885</v>
      </c>
      <c r="AA162" s="5">
        <f t="shared" si="70"/>
        <v>203.724488510672</v>
      </c>
      <c r="AB162" s="5">
        <f t="shared" si="70"/>
        <v>196.1791370843508</v>
      </c>
      <c r="AC162" s="5">
        <f t="shared" si="70"/>
        <v>189.17273933133828</v>
      </c>
      <c r="AD162" s="5">
        <f t="shared" si="70"/>
        <v>182.6495414233611</v>
      </c>
      <c r="AE162" s="5">
        <f t="shared" si="70"/>
        <v>176.56122337591572</v>
      </c>
    </row>
    <row r="163" spans="1:31" ht="12.75">
      <c r="A163" s="9"/>
      <c r="B163" s="20">
        <v>90</v>
      </c>
      <c r="C163" s="44">
        <f t="shared" si="66"/>
        <v>620.2040816326531</v>
      </c>
      <c r="D163" s="33">
        <f t="shared" si="67"/>
        <v>1.2000000000000002</v>
      </c>
      <c r="E163" s="25">
        <f t="shared" si="58"/>
        <v>4542.000000000001</v>
      </c>
      <c r="F163" s="5">
        <f t="shared" si="68"/>
        <v>1090.0800000000002</v>
      </c>
      <c r="G163" s="5">
        <f t="shared" si="68"/>
        <v>908.4000000000001</v>
      </c>
      <c r="H163" s="5">
        <f t="shared" si="68"/>
        <v>778.6285714285715</v>
      </c>
      <c r="I163" s="5">
        <f t="shared" si="68"/>
        <v>681.3000000000001</v>
      </c>
      <c r="J163" s="5">
        <f t="shared" si="68"/>
        <v>605.6</v>
      </c>
      <c r="K163" s="5">
        <f t="shared" si="68"/>
        <v>545.0400000000001</v>
      </c>
      <c r="L163" s="5">
        <f t="shared" si="68"/>
        <v>495.49090909090916</v>
      </c>
      <c r="M163" s="5">
        <f t="shared" si="68"/>
        <v>454.20000000000005</v>
      </c>
      <c r="N163" s="5">
        <f t="shared" si="68"/>
        <v>419.2615384615385</v>
      </c>
      <c r="O163" s="5">
        <f t="shared" si="68"/>
        <v>389.31428571428575</v>
      </c>
      <c r="P163" s="5">
        <f t="shared" si="69"/>
        <v>363.36</v>
      </c>
      <c r="Q163" s="5">
        <f t="shared" si="69"/>
        <v>340.65000000000003</v>
      </c>
      <c r="R163" s="5">
        <f t="shared" si="69"/>
        <v>320.61176470588236</v>
      </c>
      <c r="S163" s="5">
        <f t="shared" si="69"/>
        <v>302.8</v>
      </c>
      <c r="T163" s="5">
        <f t="shared" si="69"/>
        <v>286.86315789473684</v>
      </c>
      <c r="U163" s="5">
        <f t="shared" si="69"/>
        <v>272.52000000000004</v>
      </c>
      <c r="V163" s="5">
        <f t="shared" si="69"/>
        <v>259.54285714285714</v>
      </c>
      <c r="W163" s="5">
        <f t="shared" si="69"/>
        <v>247.74545454545458</v>
      </c>
      <c r="X163" s="5">
        <f t="shared" si="69"/>
        <v>236.9739130434783</v>
      </c>
      <c r="Y163" s="5">
        <f t="shared" si="69"/>
        <v>227.10000000000002</v>
      </c>
      <c r="Z163" s="5">
        <f t="shared" si="70"/>
        <v>218.01600000000002</v>
      </c>
      <c r="AA163" s="5">
        <f t="shared" si="70"/>
        <v>209.63076923076926</v>
      </c>
      <c r="AB163" s="5">
        <f t="shared" si="70"/>
        <v>201.86666666666667</v>
      </c>
      <c r="AC163" s="5">
        <f t="shared" si="70"/>
        <v>194.65714285714287</v>
      </c>
      <c r="AD163" s="5">
        <f t="shared" si="70"/>
        <v>187.9448275862069</v>
      </c>
      <c r="AE163" s="5">
        <f t="shared" si="70"/>
        <v>181.68</v>
      </c>
    </row>
    <row r="164" spans="1:31" ht="12.75">
      <c r="A164" s="9"/>
      <c r="B164" s="20">
        <v>95</v>
      </c>
      <c r="C164" s="44">
        <f t="shared" si="66"/>
        <v>654.6598639455783</v>
      </c>
      <c r="D164" s="33">
        <f t="shared" si="67"/>
        <v>1.2328828005937953</v>
      </c>
      <c r="E164" s="25">
        <f aca="true" t="shared" si="71" ref="E164:E183">D164*3785</f>
        <v>4666.4614002475155</v>
      </c>
      <c r="F164" s="5">
        <f aca="true" t="shared" si="72" ref="F164:O173">$E164*1.2/F$3</f>
        <v>1119.9507360594037</v>
      </c>
      <c r="G164" s="5">
        <f t="shared" si="72"/>
        <v>933.292280049503</v>
      </c>
      <c r="H164" s="5">
        <f t="shared" si="72"/>
        <v>799.9648114710026</v>
      </c>
      <c r="I164" s="5">
        <f t="shared" si="72"/>
        <v>699.9692100371273</v>
      </c>
      <c r="J164" s="5">
        <f t="shared" si="72"/>
        <v>622.1948533663353</v>
      </c>
      <c r="K164" s="5">
        <f t="shared" si="72"/>
        <v>559.9753680297018</v>
      </c>
      <c r="L164" s="5">
        <f t="shared" si="72"/>
        <v>509.068516390638</v>
      </c>
      <c r="M164" s="5">
        <f t="shared" si="72"/>
        <v>466.6461400247515</v>
      </c>
      <c r="N164" s="5">
        <f t="shared" si="72"/>
        <v>430.7502830997706</v>
      </c>
      <c r="O164" s="5">
        <f t="shared" si="72"/>
        <v>399.9824057355013</v>
      </c>
      <c r="P164" s="5">
        <f aca="true" t="shared" si="73" ref="P164:Y173">$E164*1.2/P$3</f>
        <v>373.3169120198012</v>
      </c>
      <c r="Q164" s="5">
        <f t="shared" si="73"/>
        <v>349.9846050185636</v>
      </c>
      <c r="R164" s="5">
        <f t="shared" si="73"/>
        <v>329.3972753115893</v>
      </c>
      <c r="S164" s="5">
        <f t="shared" si="73"/>
        <v>311.09742668316767</v>
      </c>
      <c r="T164" s="5">
        <f t="shared" si="73"/>
        <v>294.72387791036937</v>
      </c>
      <c r="U164" s="5">
        <f t="shared" si="73"/>
        <v>279.9876840148509</v>
      </c>
      <c r="V164" s="5">
        <f t="shared" si="73"/>
        <v>266.65493715700086</v>
      </c>
      <c r="W164" s="5">
        <f t="shared" si="73"/>
        <v>254.534258195319</v>
      </c>
      <c r="X164" s="5">
        <f t="shared" si="73"/>
        <v>243.46755131726167</v>
      </c>
      <c r="Y164" s="5">
        <f t="shared" si="73"/>
        <v>233.32307001237575</v>
      </c>
      <c r="Z164" s="5">
        <f aca="true" t="shared" si="74" ref="Z164:AE173">$E164*1.2/Z$3</f>
        <v>223.99014721188072</v>
      </c>
      <c r="AA164" s="5">
        <f t="shared" si="74"/>
        <v>215.3751415498853</v>
      </c>
      <c r="AB164" s="5">
        <f t="shared" si="74"/>
        <v>207.39828445544512</v>
      </c>
      <c r="AC164" s="5">
        <f t="shared" si="74"/>
        <v>199.99120286775064</v>
      </c>
      <c r="AD164" s="5">
        <f t="shared" si="74"/>
        <v>193.0949544930006</v>
      </c>
      <c r="AE164" s="5">
        <f t="shared" si="74"/>
        <v>186.6584560099006</v>
      </c>
    </row>
    <row r="165" spans="1:31" ht="12.75">
      <c r="A165" s="18"/>
      <c r="B165" s="22">
        <v>100</v>
      </c>
      <c r="C165" s="46">
        <f t="shared" si="66"/>
        <v>689.1156462585034</v>
      </c>
      <c r="D165" s="35">
        <f t="shared" si="67"/>
        <v>1.2649110640673518</v>
      </c>
      <c r="E165" s="27">
        <f t="shared" si="71"/>
        <v>4787.6883774949265</v>
      </c>
      <c r="F165" s="16">
        <f t="shared" si="72"/>
        <v>1149.0452105987822</v>
      </c>
      <c r="G165" s="16">
        <f t="shared" si="72"/>
        <v>957.5376754989852</v>
      </c>
      <c r="H165" s="16">
        <f t="shared" si="72"/>
        <v>820.7465789991302</v>
      </c>
      <c r="I165" s="16">
        <f t="shared" si="72"/>
        <v>718.1532566242389</v>
      </c>
      <c r="J165" s="16">
        <f t="shared" si="72"/>
        <v>638.3584503326568</v>
      </c>
      <c r="K165" s="16">
        <f t="shared" si="72"/>
        <v>574.5226052993911</v>
      </c>
      <c r="L165" s="16">
        <f t="shared" si="72"/>
        <v>522.293277544901</v>
      </c>
      <c r="M165" s="16">
        <f t="shared" si="72"/>
        <v>478.7688377494926</v>
      </c>
      <c r="N165" s="16">
        <f t="shared" si="72"/>
        <v>441.94046561491626</v>
      </c>
      <c r="O165" s="16">
        <f t="shared" si="72"/>
        <v>410.3732894995651</v>
      </c>
      <c r="P165" s="16">
        <f t="shared" si="73"/>
        <v>383.0150701995941</v>
      </c>
      <c r="Q165" s="16">
        <f t="shared" si="73"/>
        <v>359.07662831211945</v>
      </c>
      <c r="R165" s="16">
        <f t="shared" si="73"/>
        <v>337.9544737055242</v>
      </c>
      <c r="S165" s="16">
        <f t="shared" si="73"/>
        <v>319.1792251663284</v>
      </c>
      <c r="T165" s="16">
        <f t="shared" si="73"/>
        <v>302.3803185786269</v>
      </c>
      <c r="U165" s="16">
        <f t="shared" si="73"/>
        <v>287.26130264969555</v>
      </c>
      <c r="V165" s="16">
        <f t="shared" si="73"/>
        <v>273.58219299971006</v>
      </c>
      <c r="W165" s="16">
        <f t="shared" si="73"/>
        <v>261.1466387724505</v>
      </c>
      <c r="X165" s="16">
        <f t="shared" si="73"/>
        <v>249.7924370866918</v>
      </c>
      <c r="Y165" s="16">
        <f t="shared" si="73"/>
        <v>239.3844188747463</v>
      </c>
      <c r="Z165" s="16">
        <f t="shared" si="74"/>
        <v>229.80904211975644</v>
      </c>
      <c r="AA165" s="16">
        <f t="shared" si="74"/>
        <v>220.97023280745813</v>
      </c>
      <c r="AB165" s="16">
        <f t="shared" si="74"/>
        <v>212.78615011088561</v>
      </c>
      <c r="AC165" s="16">
        <f t="shared" si="74"/>
        <v>205.18664474978254</v>
      </c>
      <c r="AD165" s="16">
        <f t="shared" si="74"/>
        <v>198.1112432066866</v>
      </c>
      <c r="AE165" s="16">
        <f t="shared" si="74"/>
        <v>191.50753509979705</v>
      </c>
    </row>
    <row r="166" spans="1:31" ht="12.75">
      <c r="A166" s="9">
        <v>8010</v>
      </c>
      <c r="B166" s="20">
        <v>15</v>
      </c>
      <c r="C166" s="44">
        <f>B166/14.7*101.3</f>
        <v>103.36734693877551</v>
      </c>
      <c r="D166" s="33">
        <f>(B166/40*D$171^2)^0.5</f>
        <v>0.6123724356957945</v>
      </c>
      <c r="E166" s="25">
        <f t="shared" si="71"/>
        <v>2317.829669108582</v>
      </c>
      <c r="F166" s="5">
        <f t="shared" si="72"/>
        <v>556.2791205860597</v>
      </c>
      <c r="G166" s="5">
        <f t="shared" si="72"/>
        <v>463.56593382171644</v>
      </c>
      <c r="H166" s="5">
        <f t="shared" si="72"/>
        <v>397.34222899004266</v>
      </c>
      <c r="I166" s="5">
        <f t="shared" si="72"/>
        <v>347.6744503662873</v>
      </c>
      <c r="J166" s="5">
        <f t="shared" si="72"/>
        <v>309.04395588114426</v>
      </c>
      <c r="K166" s="5">
        <f t="shared" si="72"/>
        <v>278.13956029302983</v>
      </c>
      <c r="L166" s="5">
        <f t="shared" si="72"/>
        <v>252.85414572093623</v>
      </c>
      <c r="M166" s="5">
        <f t="shared" si="72"/>
        <v>231.78296691085822</v>
      </c>
      <c r="N166" s="5">
        <f t="shared" si="72"/>
        <v>213.95350791771529</v>
      </c>
      <c r="O166" s="5">
        <f t="shared" si="72"/>
        <v>198.67111449502133</v>
      </c>
      <c r="P166" s="5">
        <f t="shared" si="73"/>
        <v>185.42637352868658</v>
      </c>
      <c r="Q166" s="5">
        <f t="shared" si="73"/>
        <v>173.83722518314366</v>
      </c>
      <c r="R166" s="5">
        <f t="shared" si="73"/>
        <v>163.61150605472343</v>
      </c>
      <c r="S166" s="5">
        <f t="shared" si="73"/>
        <v>154.52197794057213</v>
      </c>
      <c r="T166" s="5">
        <f t="shared" si="73"/>
        <v>146.3892422594894</v>
      </c>
      <c r="U166" s="5">
        <f t="shared" si="73"/>
        <v>139.06978014651492</v>
      </c>
      <c r="V166" s="5">
        <f t="shared" si="73"/>
        <v>132.44740966334754</v>
      </c>
      <c r="W166" s="5">
        <f t="shared" si="73"/>
        <v>126.42707286046812</v>
      </c>
      <c r="X166" s="5">
        <f t="shared" si="73"/>
        <v>120.93024360566515</v>
      </c>
      <c r="Y166" s="5">
        <f t="shared" si="73"/>
        <v>115.89148345542911</v>
      </c>
      <c r="Z166" s="5">
        <f t="shared" si="74"/>
        <v>111.25582411721194</v>
      </c>
      <c r="AA166" s="5">
        <f t="shared" si="74"/>
        <v>106.97675395885764</v>
      </c>
      <c r="AB166" s="5">
        <f t="shared" si="74"/>
        <v>103.01465196038143</v>
      </c>
      <c r="AC166" s="5">
        <f t="shared" si="74"/>
        <v>99.33555724751066</v>
      </c>
      <c r="AD166" s="5">
        <f t="shared" si="74"/>
        <v>95.91019320449305</v>
      </c>
      <c r="AE166" s="5">
        <f t="shared" si="74"/>
        <v>92.71318676434329</v>
      </c>
    </row>
    <row r="167" spans="1:31" ht="12.75">
      <c r="A167" s="9"/>
      <c r="B167" s="20">
        <v>20</v>
      </c>
      <c r="C167" s="44">
        <f>B167/14.7*101.3</f>
        <v>137.82312925170066</v>
      </c>
      <c r="D167" s="33">
        <f>(B167/40*D$171^2)^0.5</f>
        <v>0.7071067811865476</v>
      </c>
      <c r="E167" s="25">
        <f t="shared" si="71"/>
        <v>2676.3991667910827</v>
      </c>
      <c r="F167" s="5">
        <f t="shared" si="72"/>
        <v>642.3358000298598</v>
      </c>
      <c r="G167" s="5">
        <f t="shared" si="72"/>
        <v>535.2798333582165</v>
      </c>
      <c r="H167" s="5">
        <f t="shared" si="72"/>
        <v>458.81128573561415</v>
      </c>
      <c r="I167" s="5">
        <f t="shared" si="72"/>
        <v>401.4598750186624</v>
      </c>
      <c r="J167" s="5">
        <f t="shared" si="72"/>
        <v>356.853222238811</v>
      </c>
      <c r="K167" s="5">
        <f t="shared" si="72"/>
        <v>321.1679000149299</v>
      </c>
      <c r="L167" s="5">
        <f t="shared" si="72"/>
        <v>291.97081819539085</v>
      </c>
      <c r="M167" s="5">
        <f t="shared" si="72"/>
        <v>267.63991667910824</v>
      </c>
      <c r="N167" s="5">
        <f t="shared" si="72"/>
        <v>247.05223078071532</v>
      </c>
      <c r="O167" s="5">
        <f t="shared" si="72"/>
        <v>229.40564286780707</v>
      </c>
      <c r="P167" s="5">
        <f t="shared" si="73"/>
        <v>214.1119333432866</v>
      </c>
      <c r="Q167" s="5">
        <f t="shared" si="73"/>
        <v>200.7299375093312</v>
      </c>
      <c r="R167" s="5">
        <f t="shared" si="73"/>
        <v>188.92229412642936</v>
      </c>
      <c r="S167" s="5">
        <f t="shared" si="73"/>
        <v>178.4266111194055</v>
      </c>
      <c r="T167" s="5">
        <f t="shared" si="73"/>
        <v>169.03573684996311</v>
      </c>
      <c r="U167" s="5">
        <f t="shared" si="73"/>
        <v>160.58395000746495</v>
      </c>
      <c r="V167" s="5">
        <f t="shared" si="73"/>
        <v>152.93709524520472</v>
      </c>
      <c r="W167" s="5">
        <f t="shared" si="73"/>
        <v>145.98540909769542</v>
      </c>
      <c r="X167" s="5">
        <f t="shared" si="73"/>
        <v>139.63821739779561</v>
      </c>
      <c r="Y167" s="5">
        <f t="shared" si="73"/>
        <v>133.81995833955412</v>
      </c>
      <c r="Z167" s="5">
        <f t="shared" si="74"/>
        <v>128.46716000597198</v>
      </c>
      <c r="AA167" s="5">
        <f t="shared" si="74"/>
        <v>123.52611539035766</v>
      </c>
      <c r="AB167" s="5">
        <f t="shared" si="74"/>
        <v>118.95107407960367</v>
      </c>
      <c r="AC167" s="5">
        <f t="shared" si="74"/>
        <v>114.70282143390354</v>
      </c>
      <c r="AD167" s="5">
        <f t="shared" si="74"/>
        <v>110.74755172928617</v>
      </c>
      <c r="AE167" s="5">
        <f t="shared" si="74"/>
        <v>107.0559666716433</v>
      </c>
    </row>
    <row r="168" spans="1:31" ht="12.75">
      <c r="A168" s="9"/>
      <c r="B168" s="20">
        <v>25</v>
      </c>
      <c r="C168" s="44">
        <f aca="true" t="shared" si="75" ref="C168:C183">B168/14.7*101.3</f>
        <v>172.27891156462584</v>
      </c>
      <c r="D168" s="33">
        <f>(B168/40*D$171^2)^0.5</f>
        <v>0.7905694150420949</v>
      </c>
      <c r="E168" s="25">
        <f t="shared" si="71"/>
        <v>2992.305235934329</v>
      </c>
      <c r="F168" s="5">
        <f t="shared" si="72"/>
        <v>718.153256624239</v>
      </c>
      <c r="G168" s="5">
        <f t="shared" si="72"/>
        <v>598.4610471868658</v>
      </c>
      <c r="H168" s="5">
        <f t="shared" si="72"/>
        <v>512.9666118744565</v>
      </c>
      <c r="I168" s="5">
        <f t="shared" si="72"/>
        <v>448.8457853901494</v>
      </c>
      <c r="J168" s="5">
        <f t="shared" si="72"/>
        <v>398.97403145791054</v>
      </c>
      <c r="K168" s="5">
        <f t="shared" si="72"/>
        <v>359.0766283121195</v>
      </c>
      <c r="L168" s="5">
        <f t="shared" si="72"/>
        <v>326.4332984655632</v>
      </c>
      <c r="M168" s="5">
        <f t="shared" si="72"/>
        <v>299.2305235934329</v>
      </c>
      <c r="N168" s="5">
        <f t="shared" si="72"/>
        <v>276.2127910093227</v>
      </c>
      <c r="O168" s="5">
        <f t="shared" si="72"/>
        <v>256.48330593722824</v>
      </c>
      <c r="P168" s="5">
        <f t="shared" si="73"/>
        <v>239.38441887474633</v>
      </c>
      <c r="Q168" s="5">
        <f t="shared" si="73"/>
        <v>224.4228926950747</v>
      </c>
      <c r="R168" s="5">
        <f t="shared" si="73"/>
        <v>211.22154606595265</v>
      </c>
      <c r="S168" s="5">
        <f t="shared" si="73"/>
        <v>199.48701572895527</v>
      </c>
      <c r="T168" s="5">
        <f t="shared" si="73"/>
        <v>188.98769911164186</v>
      </c>
      <c r="U168" s="5">
        <f t="shared" si="73"/>
        <v>179.53831415605976</v>
      </c>
      <c r="V168" s="5">
        <f t="shared" si="73"/>
        <v>170.98887062481882</v>
      </c>
      <c r="W168" s="5">
        <f t="shared" si="73"/>
        <v>163.2166492327816</v>
      </c>
      <c r="X168" s="5">
        <f t="shared" si="73"/>
        <v>156.1202731791824</v>
      </c>
      <c r="Y168" s="5">
        <f t="shared" si="73"/>
        <v>149.61526179671645</v>
      </c>
      <c r="Z168" s="5">
        <f t="shared" si="74"/>
        <v>143.6306513248478</v>
      </c>
      <c r="AA168" s="5">
        <f t="shared" si="74"/>
        <v>138.10639550466135</v>
      </c>
      <c r="AB168" s="5">
        <f t="shared" si="74"/>
        <v>132.99134381930352</v>
      </c>
      <c r="AC168" s="5">
        <f t="shared" si="74"/>
        <v>128.24165296861412</v>
      </c>
      <c r="AD168" s="5">
        <f t="shared" si="74"/>
        <v>123.81952700417914</v>
      </c>
      <c r="AE168" s="5">
        <f t="shared" si="74"/>
        <v>119.69220943737317</v>
      </c>
    </row>
    <row r="169" spans="1:31" ht="12.75">
      <c r="A169" s="9"/>
      <c r="B169" s="20">
        <v>30</v>
      </c>
      <c r="C169" s="44">
        <f t="shared" si="75"/>
        <v>206.73469387755102</v>
      </c>
      <c r="D169" s="33">
        <f>(B169/40*D$171^2)^0.5</f>
        <v>0.8660254037844386</v>
      </c>
      <c r="E169" s="25">
        <f t="shared" si="71"/>
        <v>3277.9061533241</v>
      </c>
      <c r="F169" s="5">
        <f t="shared" si="72"/>
        <v>786.697476797784</v>
      </c>
      <c r="G169" s="5">
        <f t="shared" si="72"/>
        <v>655.58123066482</v>
      </c>
      <c r="H169" s="5">
        <f t="shared" si="72"/>
        <v>561.9267691412743</v>
      </c>
      <c r="I169" s="5">
        <f t="shared" si="72"/>
        <v>491.685922998615</v>
      </c>
      <c r="J169" s="5">
        <f t="shared" si="72"/>
        <v>437.0541537765467</v>
      </c>
      <c r="K169" s="5">
        <f t="shared" si="72"/>
        <v>393.348738398892</v>
      </c>
      <c r="L169" s="5">
        <f t="shared" si="72"/>
        <v>357.5897621808109</v>
      </c>
      <c r="M169" s="5">
        <f t="shared" si="72"/>
        <v>327.79061533241</v>
      </c>
      <c r="N169" s="5">
        <f t="shared" si="72"/>
        <v>302.5759526145323</v>
      </c>
      <c r="O169" s="5">
        <f t="shared" si="72"/>
        <v>280.9633845706372</v>
      </c>
      <c r="P169" s="5">
        <f t="shared" si="73"/>
        <v>262.232492265928</v>
      </c>
      <c r="Q169" s="5">
        <f t="shared" si="73"/>
        <v>245.8429614993075</v>
      </c>
      <c r="R169" s="5">
        <f t="shared" si="73"/>
        <v>231.38161082287766</v>
      </c>
      <c r="S169" s="5">
        <f t="shared" si="73"/>
        <v>218.52707688827334</v>
      </c>
      <c r="T169" s="5">
        <f t="shared" si="73"/>
        <v>207.02565178889054</v>
      </c>
      <c r="U169" s="5">
        <f t="shared" si="73"/>
        <v>196.674369199446</v>
      </c>
      <c r="V169" s="5">
        <f t="shared" si="73"/>
        <v>187.30892304709144</v>
      </c>
      <c r="W169" s="5">
        <f t="shared" si="73"/>
        <v>178.79488109040545</v>
      </c>
      <c r="X169" s="5">
        <f t="shared" si="73"/>
        <v>171.0211906082139</v>
      </c>
      <c r="Y169" s="5">
        <f t="shared" si="73"/>
        <v>163.895307666205</v>
      </c>
      <c r="Z169" s="5">
        <f t="shared" si="74"/>
        <v>157.3394953595568</v>
      </c>
      <c r="AA169" s="5">
        <f t="shared" si="74"/>
        <v>151.28797630726615</v>
      </c>
      <c r="AB169" s="5">
        <f t="shared" si="74"/>
        <v>145.68471792551557</v>
      </c>
      <c r="AC169" s="5">
        <f t="shared" si="74"/>
        <v>140.4816922853186</v>
      </c>
      <c r="AD169" s="5">
        <f t="shared" si="74"/>
        <v>135.63749599961793</v>
      </c>
      <c r="AE169" s="5">
        <f t="shared" si="74"/>
        <v>131.116246132964</v>
      </c>
    </row>
    <row r="170" spans="1:31" ht="12.75">
      <c r="A170" s="9"/>
      <c r="B170" s="20">
        <v>35</v>
      </c>
      <c r="C170" s="44">
        <f t="shared" si="75"/>
        <v>241.19047619047618</v>
      </c>
      <c r="D170" s="33">
        <f>(B170/40*D$171^2)^0.5</f>
        <v>0.9354143466934853</v>
      </c>
      <c r="E170" s="25">
        <f t="shared" si="71"/>
        <v>3540.543302234842</v>
      </c>
      <c r="F170" s="5">
        <f t="shared" si="72"/>
        <v>849.7303925363619</v>
      </c>
      <c r="G170" s="5">
        <f t="shared" si="72"/>
        <v>708.1086604469683</v>
      </c>
      <c r="H170" s="5">
        <f t="shared" si="72"/>
        <v>606.9502803831157</v>
      </c>
      <c r="I170" s="5">
        <f t="shared" si="72"/>
        <v>531.0814953352262</v>
      </c>
      <c r="J170" s="5">
        <f t="shared" si="72"/>
        <v>472.07244029797886</v>
      </c>
      <c r="K170" s="5">
        <f t="shared" si="72"/>
        <v>424.86519626818097</v>
      </c>
      <c r="L170" s="5">
        <f t="shared" si="72"/>
        <v>386.2410875165282</v>
      </c>
      <c r="M170" s="5">
        <f t="shared" si="72"/>
        <v>354.05433022348416</v>
      </c>
      <c r="N170" s="5">
        <f t="shared" si="72"/>
        <v>326.8193817447546</v>
      </c>
      <c r="O170" s="5">
        <f t="shared" si="72"/>
        <v>303.47514019155784</v>
      </c>
      <c r="P170" s="5">
        <f t="shared" si="73"/>
        <v>283.24346417878735</v>
      </c>
      <c r="Q170" s="5">
        <f t="shared" si="73"/>
        <v>265.5407476676131</v>
      </c>
      <c r="R170" s="5">
        <f t="shared" si="73"/>
        <v>249.9207036871653</v>
      </c>
      <c r="S170" s="5">
        <f t="shared" si="73"/>
        <v>236.03622014898943</v>
      </c>
      <c r="T170" s="5">
        <f t="shared" si="73"/>
        <v>223.61326119377946</v>
      </c>
      <c r="U170" s="5">
        <f t="shared" si="73"/>
        <v>212.43259813409048</v>
      </c>
      <c r="V170" s="5">
        <f t="shared" si="73"/>
        <v>202.31676012770524</v>
      </c>
      <c r="W170" s="5">
        <f t="shared" si="73"/>
        <v>193.1205437582641</v>
      </c>
      <c r="X170" s="5">
        <f t="shared" si="73"/>
        <v>184.72399837747</v>
      </c>
      <c r="Y170" s="5">
        <f t="shared" si="73"/>
        <v>177.02716511174208</v>
      </c>
      <c r="Z170" s="5">
        <f t="shared" si="74"/>
        <v>169.9460785072724</v>
      </c>
      <c r="AA170" s="5">
        <f t="shared" si="74"/>
        <v>163.4096908723773</v>
      </c>
      <c r="AB170" s="5">
        <f t="shared" si="74"/>
        <v>157.3574800993263</v>
      </c>
      <c r="AC170" s="5">
        <f t="shared" si="74"/>
        <v>151.73757009577892</v>
      </c>
      <c r="AD170" s="5">
        <f t="shared" si="74"/>
        <v>146.5052400924762</v>
      </c>
      <c r="AE170" s="5">
        <f t="shared" si="74"/>
        <v>141.62173208939367</v>
      </c>
    </row>
    <row r="171" spans="1:31" ht="12.75">
      <c r="A171" s="9"/>
      <c r="B171" s="21">
        <f>40*D171^2/D$171^2</f>
        <v>40</v>
      </c>
      <c r="C171" s="45">
        <f t="shared" si="75"/>
        <v>275.6462585034013</v>
      </c>
      <c r="D171" s="34">
        <v>1</v>
      </c>
      <c r="E171" s="26">
        <f t="shared" si="71"/>
        <v>3785</v>
      </c>
      <c r="F171" s="7">
        <f t="shared" si="72"/>
        <v>908.4</v>
      </c>
      <c r="G171" s="7">
        <f t="shared" si="72"/>
        <v>757</v>
      </c>
      <c r="H171" s="7">
        <f t="shared" si="72"/>
        <v>648.8571428571429</v>
      </c>
      <c r="I171" s="7">
        <f t="shared" si="72"/>
        <v>567.75</v>
      </c>
      <c r="J171" s="7">
        <f t="shared" si="72"/>
        <v>504.6666666666667</v>
      </c>
      <c r="K171" s="7">
        <f t="shared" si="72"/>
        <v>454.2</v>
      </c>
      <c r="L171" s="7">
        <f t="shared" si="72"/>
        <v>412.90909090909093</v>
      </c>
      <c r="M171" s="7">
        <f t="shared" si="72"/>
        <v>378.5</v>
      </c>
      <c r="N171" s="7">
        <f t="shared" si="72"/>
        <v>349.38461538461536</v>
      </c>
      <c r="O171" s="7">
        <f t="shared" si="72"/>
        <v>324.42857142857144</v>
      </c>
      <c r="P171" s="7">
        <f t="shared" si="73"/>
        <v>302.8</v>
      </c>
      <c r="Q171" s="7">
        <f t="shared" si="73"/>
        <v>283.875</v>
      </c>
      <c r="R171" s="7">
        <f t="shared" si="73"/>
        <v>267.1764705882353</v>
      </c>
      <c r="S171" s="7">
        <f t="shared" si="73"/>
        <v>252.33333333333334</v>
      </c>
      <c r="T171" s="7">
        <f t="shared" si="73"/>
        <v>239.05263157894737</v>
      </c>
      <c r="U171" s="7">
        <f t="shared" si="73"/>
        <v>227.1</v>
      </c>
      <c r="V171" s="7">
        <f t="shared" si="73"/>
        <v>216.28571428571428</v>
      </c>
      <c r="W171" s="7">
        <f t="shared" si="73"/>
        <v>206.45454545454547</v>
      </c>
      <c r="X171" s="7">
        <f t="shared" si="73"/>
        <v>197.47826086956522</v>
      </c>
      <c r="Y171" s="7">
        <f t="shared" si="73"/>
        <v>189.25</v>
      </c>
      <c r="Z171" s="7">
        <f t="shared" si="74"/>
        <v>181.68</v>
      </c>
      <c r="AA171" s="7">
        <f t="shared" si="74"/>
        <v>174.69230769230768</v>
      </c>
      <c r="AB171" s="7">
        <f t="shared" si="74"/>
        <v>168.22222222222223</v>
      </c>
      <c r="AC171" s="7">
        <f t="shared" si="74"/>
        <v>162.21428571428572</v>
      </c>
      <c r="AD171" s="7">
        <f t="shared" si="74"/>
        <v>156.6206896551724</v>
      </c>
      <c r="AE171" s="7">
        <f t="shared" si="74"/>
        <v>151.4</v>
      </c>
    </row>
    <row r="172" spans="1:31" ht="12.75">
      <c r="A172" s="9"/>
      <c r="B172" s="20">
        <v>45</v>
      </c>
      <c r="C172" s="44">
        <f t="shared" si="75"/>
        <v>310.10204081632656</v>
      </c>
      <c r="D172" s="33">
        <f aca="true" t="shared" si="76" ref="D172:D183">(B172/40*D$171^2)^0.5</f>
        <v>1.0606601717798212</v>
      </c>
      <c r="E172" s="25">
        <f t="shared" si="71"/>
        <v>4014.5987501866234</v>
      </c>
      <c r="F172" s="5">
        <f t="shared" si="72"/>
        <v>963.5037000447895</v>
      </c>
      <c r="G172" s="5">
        <f t="shared" si="72"/>
        <v>802.9197500373247</v>
      </c>
      <c r="H172" s="5">
        <f t="shared" si="72"/>
        <v>688.2169286034211</v>
      </c>
      <c r="I172" s="5">
        <f t="shared" si="72"/>
        <v>602.1898125279935</v>
      </c>
      <c r="J172" s="5">
        <f t="shared" si="72"/>
        <v>535.2798333582164</v>
      </c>
      <c r="K172" s="5">
        <f t="shared" si="72"/>
        <v>481.75185002239476</v>
      </c>
      <c r="L172" s="5">
        <f t="shared" si="72"/>
        <v>437.95622729308616</v>
      </c>
      <c r="M172" s="5">
        <f t="shared" si="72"/>
        <v>401.45987501866233</v>
      </c>
      <c r="N172" s="5">
        <f t="shared" si="72"/>
        <v>370.5783461710729</v>
      </c>
      <c r="O172" s="5">
        <f t="shared" si="72"/>
        <v>344.10846430171057</v>
      </c>
      <c r="P172" s="5">
        <f t="shared" si="73"/>
        <v>321.16790001492984</v>
      </c>
      <c r="Q172" s="5">
        <f t="shared" si="73"/>
        <v>301.09490626399673</v>
      </c>
      <c r="R172" s="5">
        <f t="shared" si="73"/>
        <v>283.383441189644</v>
      </c>
      <c r="S172" s="5">
        <f t="shared" si="73"/>
        <v>267.6399166791082</v>
      </c>
      <c r="T172" s="5">
        <f t="shared" si="73"/>
        <v>253.55360527494463</v>
      </c>
      <c r="U172" s="5">
        <f t="shared" si="73"/>
        <v>240.87592501119738</v>
      </c>
      <c r="V172" s="5">
        <f t="shared" si="73"/>
        <v>229.40564286780705</v>
      </c>
      <c r="W172" s="5">
        <f t="shared" si="73"/>
        <v>218.97811364654308</v>
      </c>
      <c r="X172" s="5">
        <f t="shared" si="73"/>
        <v>209.45732609669338</v>
      </c>
      <c r="Y172" s="5">
        <f t="shared" si="73"/>
        <v>200.72993750933117</v>
      </c>
      <c r="Z172" s="5">
        <f t="shared" si="74"/>
        <v>192.70074000895792</v>
      </c>
      <c r="AA172" s="5">
        <f t="shared" si="74"/>
        <v>185.28917308553645</v>
      </c>
      <c r="AB172" s="5">
        <f t="shared" si="74"/>
        <v>178.42661111940546</v>
      </c>
      <c r="AC172" s="5">
        <f t="shared" si="74"/>
        <v>172.05423215085528</v>
      </c>
      <c r="AD172" s="5">
        <f t="shared" si="74"/>
        <v>166.12132759392924</v>
      </c>
      <c r="AE172" s="5">
        <f t="shared" si="74"/>
        <v>160.58395000746492</v>
      </c>
    </row>
    <row r="173" spans="1:31" ht="12.75">
      <c r="A173" s="9"/>
      <c r="B173" s="20">
        <v>50</v>
      </c>
      <c r="C173" s="44">
        <f t="shared" si="75"/>
        <v>344.5578231292517</v>
      </c>
      <c r="D173" s="33">
        <f t="shared" si="76"/>
        <v>1.118033988749895</v>
      </c>
      <c r="E173" s="25">
        <f t="shared" si="71"/>
        <v>4231.758647418352</v>
      </c>
      <c r="F173" s="5">
        <f t="shared" si="72"/>
        <v>1015.6220753804043</v>
      </c>
      <c r="G173" s="5">
        <f t="shared" si="72"/>
        <v>846.3517294836703</v>
      </c>
      <c r="H173" s="5">
        <f t="shared" si="72"/>
        <v>725.4443395574317</v>
      </c>
      <c r="I173" s="5">
        <f t="shared" si="72"/>
        <v>634.7637971127527</v>
      </c>
      <c r="J173" s="5">
        <f t="shared" si="72"/>
        <v>564.2344863224469</v>
      </c>
      <c r="K173" s="5">
        <f t="shared" si="72"/>
        <v>507.81103769020217</v>
      </c>
      <c r="L173" s="5">
        <f t="shared" si="72"/>
        <v>461.6463979001838</v>
      </c>
      <c r="M173" s="5">
        <f t="shared" si="72"/>
        <v>423.17586474183514</v>
      </c>
      <c r="N173" s="5">
        <f t="shared" si="72"/>
        <v>390.6238751463094</v>
      </c>
      <c r="O173" s="5">
        <f t="shared" si="72"/>
        <v>362.72216977871585</v>
      </c>
      <c r="P173" s="5">
        <f t="shared" si="73"/>
        <v>338.5406917934681</v>
      </c>
      <c r="Q173" s="5">
        <f t="shared" si="73"/>
        <v>317.38189855637637</v>
      </c>
      <c r="R173" s="5">
        <f t="shared" si="73"/>
        <v>298.71237511188366</v>
      </c>
      <c r="S173" s="5">
        <f t="shared" si="73"/>
        <v>282.1172431612234</v>
      </c>
      <c r="T173" s="5">
        <f t="shared" si="73"/>
        <v>267.26896720536956</v>
      </c>
      <c r="U173" s="5">
        <f t="shared" si="73"/>
        <v>253.90551884510108</v>
      </c>
      <c r="V173" s="5">
        <f t="shared" si="73"/>
        <v>241.81477985247724</v>
      </c>
      <c r="W173" s="5">
        <f t="shared" si="73"/>
        <v>230.8231989500919</v>
      </c>
      <c r="X173" s="5">
        <f t="shared" si="73"/>
        <v>220.78740769139225</v>
      </c>
      <c r="Y173" s="5">
        <f t="shared" si="73"/>
        <v>211.58793237091757</v>
      </c>
      <c r="Z173" s="5">
        <f t="shared" si="74"/>
        <v>203.12441507608088</v>
      </c>
      <c r="AA173" s="5">
        <f t="shared" si="74"/>
        <v>195.3119375731547</v>
      </c>
      <c r="AB173" s="5">
        <f t="shared" si="74"/>
        <v>188.07816210748229</v>
      </c>
      <c r="AC173" s="5">
        <f t="shared" si="74"/>
        <v>181.36108488935793</v>
      </c>
      <c r="AD173" s="5">
        <f t="shared" si="74"/>
        <v>175.1072543759318</v>
      </c>
      <c r="AE173" s="5">
        <f t="shared" si="74"/>
        <v>169.27034589673406</v>
      </c>
    </row>
    <row r="174" spans="1:31" ht="12.75">
      <c r="A174" s="9"/>
      <c r="B174" s="20">
        <v>55</v>
      </c>
      <c r="C174" s="44">
        <f t="shared" si="75"/>
        <v>379.01360544217687</v>
      </c>
      <c r="D174" s="33">
        <f t="shared" si="76"/>
        <v>1.1726039399558574</v>
      </c>
      <c r="E174" s="25">
        <f t="shared" si="71"/>
        <v>4438.305912732921</v>
      </c>
      <c r="F174" s="5">
        <f aca="true" t="shared" si="77" ref="F174:O183">$E174*1.2/F$3</f>
        <v>1065.193419055901</v>
      </c>
      <c r="G174" s="5">
        <f t="shared" si="77"/>
        <v>887.6611825465842</v>
      </c>
      <c r="H174" s="5">
        <f t="shared" si="77"/>
        <v>760.8524421827864</v>
      </c>
      <c r="I174" s="5">
        <f t="shared" si="77"/>
        <v>665.7458869099381</v>
      </c>
      <c r="J174" s="5">
        <f t="shared" si="77"/>
        <v>591.7741216977228</v>
      </c>
      <c r="K174" s="5">
        <f t="shared" si="77"/>
        <v>532.5967095279505</v>
      </c>
      <c r="L174" s="5">
        <f t="shared" si="77"/>
        <v>484.17882684359137</v>
      </c>
      <c r="M174" s="5">
        <f t="shared" si="77"/>
        <v>443.8305912732921</v>
      </c>
      <c r="N174" s="5">
        <f t="shared" si="77"/>
        <v>409.6897765599619</v>
      </c>
      <c r="O174" s="5">
        <f t="shared" si="77"/>
        <v>380.4262210913932</v>
      </c>
      <c r="P174" s="5">
        <f aca="true" t="shared" si="78" ref="P174:Y183">$E174*1.2/P$3</f>
        <v>355.0644730186337</v>
      </c>
      <c r="Q174" s="5">
        <f t="shared" si="78"/>
        <v>332.87294345496906</v>
      </c>
      <c r="R174" s="5">
        <f t="shared" si="78"/>
        <v>313.292182075265</v>
      </c>
      <c r="S174" s="5">
        <f t="shared" si="78"/>
        <v>295.8870608488614</v>
      </c>
      <c r="T174" s="5">
        <f t="shared" si="78"/>
        <v>280.3140576462897</v>
      </c>
      <c r="U174" s="5">
        <f t="shared" si="78"/>
        <v>266.2983547639752</v>
      </c>
      <c r="V174" s="5">
        <f t="shared" si="78"/>
        <v>253.61748072759548</v>
      </c>
      <c r="W174" s="5">
        <f t="shared" si="78"/>
        <v>242.08941342179568</v>
      </c>
      <c r="X174" s="5">
        <f t="shared" si="78"/>
        <v>231.56378675128283</v>
      </c>
      <c r="Y174" s="5">
        <f t="shared" si="78"/>
        <v>221.91529563664605</v>
      </c>
      <c r="Z174" s="5">
        <f aca="true" t="shared" si="79" ref="Z174:AE183">$E174*1.2/Z$3</f>
        <v>213.0386838111802</v>
      </c>
      <c r="AA174" s="5">
        <f t="shared" si="79"/>
        <v>204.84488827998095</v>
      </c>
      <c r="AB174" s="5">
        <f t="shared" si="79"/>
        <v>197.25804056590758</v>
      </c>
      <c r="AC174" s="5">
        <f t="shared" si="79"/>
        <v>190.2131105456966</v>
      </c>
      <c r="AD174" s="5">
        <f t="shared" si="79"/>
        <v>183.6540377682588</v>
      </c>
      <c r="AE174" s="5">
        <f t="shared" si="79"/>
        <v>177.53223650931685</v>
      </c>
    </row>
    <row r="175" spans="1:31" ht="12.75">
      <c r="A175" s="9"/>
      <c r="B175" s="20">
        <v>60</v>
      </c>
      <c r="C175" s="44">
        <f t="shared" si="75"/>
        <v>413.46938775510205</v>
      </c>
      <c r="D175" s="33">
        <f t="shared" si="76"/>
        <v>1.224744871391589</v>
      </c>
      <c r="E175" s="25">
        <f t="shared" si="71"/>
        <v>4635.659338217164</v>
      </c>
      <c r="F175" s="5">
        <f t="shared" si="77"/>
        <v>1112.5582411721193</v>
      </c>
      <c r="G175" s="5">
        <f t="shared" si="77"/>
        <v>927.1318676434329</v>
      </c>
      <c r="H175" s="5">
        <f t="shared" si="77"/>
        <v>794.6844579800853</v>
      </c>
      <c r="I175" s="5">
        <f t="shared" si="77"/>
        <v>695.3489007325746</v>
      </c>
      <c r="J175" s="5">
        <f t="shared" si="77"/>
        <v>618.0879117622885</v>
      </c>
      <c r="K175" s="5">
        <f t="shared" si="77"/>
        <v>556.2791205860597</v>
      </c>
      <c r="L175" s="5">
        <f t="shared" si="77"/>
        <v>505.70829144187246</v>
      </c>
      <c r="M175" s="5">
        <f t="shared" si="77"/>
        <v>463.56593382171644</v>
      </c>
      <c r="N175" s="5">
        <f t="shared" si="77"/>
        <v>427.90701583543057</v>
      </c>
      <c r="O175" s="5">
        <f t="shared" si="77"/>
        <v>397.34222899004266</v>
      </c>
      <c r="P175" s="5">
        <f t="shared" si="78"/>
        <v>370.85274705737316</v>
      </c>
      <c r="Q175" s="5">
        <f t="shared" si="78"/>
        <v>347.6744503662873</v>
      </c>
      <c r="R175" s="5">
        <f t="shared" si="78"/>
        <v>327.22301210944687</v>
      </c>
      <c r="S175" s="5">
        <f t="shared" si="78"/>
        <v>309.04395588114426</v>
      </c>
      <c r="T175" s="5">
        <f t="shared" si="78"/>
        <v>292.7784845189788</v>
      </c>
      <c r="U175" s="5">
        <f t="shared" si="78"/>
        <v>278.13956029302983</v>
      </c>
      <c r="V175" s="5">
        <f t="shared" si="78"/>
        <v>264.8948193266951</v>
      </c>
      <c r="W175" s="5">
        <f t="shared" si="78"/>
        <v>252.85414572093623</v>
      </c>
      <c r="X175" s="5">
        <f t="shared" si="78"/>
        <v>241.8604872113303</v>
      </c>
      <c r="Y175" s="5">
        <f t="shared" si="78"/>
        <v>231.78296691085822</v>
      </c>
      <c r="Z175" s="5">
        <f t="shared" si="79"/>
        <v>222.5116482344239</v>
      </c>
      <c r="AA175" s="5">
        <f t="shared" si="79"/>
        <v>213.95350791771529</v>
      </c>
      <c r="AB175" s="5">
        <f t="shared" si="79"/>
        <v>206.02930392076286</v>
      </c>
      <c r="AC175" s="5">
        <f t="shared" si="79"/>
        <v>198.67111449502133</v>
      </c>
      <c r="AD175" s="5">
        <f t="shared" si="79"/>
        <v>191.8203864089861</v>
      </c>
      <c r="AE175" s="5">
        <f t="shared" si="79"/>
        <v>185.42637352868658</v>
      </c>
    </row>
    <row r="176" spans="1:31" ht="12.75">
      <c r="A176" s="9"/>
      <c r="B176" s="20">
        <v>65</v>
      </c>
      <c r="C176" s="44">
        <f t="shared" si="75"/>
        <v>447.9251700680272</v>
      </c>
      <c r="D176" s="33">
        <f t="shared" si="76"/>
        <v>1.2747548783981961</v>
      </c>
      <c r="E176" s="25">
        <f t="shared" si="71"/>
        <v>4824.9472147371725</v>
      </c>
      <c r="F176" s="5">
        <f t="shared" si="77"/>
        <v>1157.9873315369214</v>
      </c>
      <c r="G176" s="5">
        <f t="shared" si="77"/>
        <v>964.9894429474344</v>
      </c>
      <c r="H176" s="5">
        <f t="shared" si="77"/>
        <v>827.1338082406581</v>
      </c>
      <c r="I176" s="5">
        <f t="shared" si="77"/>
        <v>723.7420822105759</v>
      </c>
      <c r="J176" s="5">
        <f t="shared" si="77"/>
        <v>643.3262952982897</v>
      </c>
      <c r="K176" s="5">
        <f t="shared" si="77"/>
        <v>578.9936657684607</v>
      </c>
      <c r="L176" s="5">
        <f t="shared" si="77"/>
        <v>526.3578779713279</v>
      </c>
      <c r="M176" s="5">
        <f t="shared" si="77"/>
        <v>482.4947214737172</v>
      </c>
      <c r="N176" s="5">
        <f t="shared" si="77"/>
        <v>445.3797428988159</v>
      </c>
      <c r="O176" s="5">
        <f t="shared" si="77"/>
        <v>413.56690412032907</v>
      </c>
      <c r="P176" s="5">
        <f t="shared" si="78"/>
        <v>385.9957771789738</v>
      </c>
      <c r="Q176" s="5">
        <f t="shared" si="78"/>
        <v>361.87104110528793</v>
      </c>
      <c r="R176" s="5">
        <f t="shared" si="78"/>
        <v>340.5845092755651</v>
      </c>
      <c r="S176" s="5">
        <f t="shared" si="78"/>
        <v>321.66314764914483</v>
      </c>
      <c r="T176" s="5">
        <f t="shared" si="78"/>
        <v>304.73350829918985</v>
      </c>
      <c r="U176" s="5">
        <f t="shared" si="78"/>
        <v>289.49683288423034</v>
      </c>
      <c r="V176" s="5">
        <f t="shared" si="78"/>
        <v>275.7112694135527</v>
      </c>
      <c r="W176" s="5">
        <f t="shared" si="78"/>
        <v>263.17893898566393</v>
      </c>
      <c r="X176" s="5">
        <f t="shared" si="78"/>
        <v>251.73637642106988</v>
      </c>
      <c r="Y176" s="5">
        <f t="shared" si="78"/>
        <v>241.2473607368586</v>
      </c>
      <c r="Z176" s="5">
        <f t="shared" si="79"/>
        <v>231.59746630738428</v>
      </c>
      <c r="AA176" s="5">
        <f t="shared" si="79"/>
        <v>222.68987144940795</v>
      </c>
      <c r="AB176" s="5">
        <f t="shared" si="79"/>
        <v>214.44209843276323</v>
      </c>
      <c r="AC176" s="5">
        <f t="shared" si="79"/>
        <v>206.78345206016454</v>
      </c>
      <c r="AD176" s="5">
        <f t="shared" si="79"/>
        <v>199.6529881960209</v>
      </c>
      <c r="AE176" s="5">
        <f t="shared" si="79"/>
        <v>192.9978885894869</v>
      </c>
    </row>
    <row r="177" spans="1:31" ht="12.75">
      <c r="A177" s="9"/>
      <c r="B177" s="20">
        <v>70</v>
      </c>
      <c r="C177" s="44">
        <f t="shared" si="75"/>
        <v>482.38095238095235</v>
      </c>
      <c r="D177" s="33">
        <f t="shared" si="76"/>
        <v>1.3228756555322954</v>
      </c>
      <c r="E177" s="25">
        <f t="shared" si="71"/>
        <v>5007.084356189738</v>
      </c>
      <c r="F177" s="5">
        <f t="shared" si="77"/>
        <v>1201.7002454855372</v>
      </c>
      <c r="G177" s="5">
        <f t="shared" si="77"/>
        <v>1001.4168712379477</v>
      </c>
      <c r="H177" s="5">
        <f t="shared" si="77"/>
        <v>858.3573182039552</v>
      </c>
      <c r="I177" s="5">
        <f t="shared" si="77"/>
        <v>751.0626534284607</v>
      </c>
      <c r="J177" s="5">
        <f t="shared" si="77"/>
        <v>667.6112474919651</v>
      </c>
      <c r="K177" s="5">
        <f t="shared" si="77"/>
        <v>600.8501227427686</v>
      </c>
      <c r="L177" s="5">
        <f t="shared" si="77"/>
        <v>546.2273843116078</v>
      </c>
      <c r="M177" s="5">
        <f t="shared" si="77"/>
        <v>500.70843561897385</v>
      </c>
      <c r="N177" s="5">
        <f t="shared" si="77"/>
        <v>462.192402109822</v>
      </c>
      <c r="O177" s="5">
        <f t="shared" si="77"/>
        <v>429.1786591019776</v>
      </c>
      <c r="P177" s="5">
        <f t="shared" si="78"/>
        <v>400.56674849517907</v>
      </c>
      <c r="Q177" s="5">
        <f t="shared" si="78"/>
        <v>375.5313267142304</v>
      </c>
      <c r="R177" s="5">
        <f t="shared" si="78"/>
        <v>353.44124867221683</v>
      </c>
      <c r="S177" s="5">
        <f t="shared" si="78"/>
        <v>333.80562374598253</v>
      </c>
      <c r="T177" s="5">
        <f t="shared" si="78"/>
        <v>316.23690670672033</v>
      </c>
      <c r="U177" s="5">
        <f t="shared" si="78"/>
        <v>300.4250613713843</v>
      </c>
      <c r="V177" s="5">
        <f t="shared" si="78"/>
        <v>286.11910606798506</v>
      </c>
      <c r="W177" s="5">
        <f t="shared" si="78"/>
        <v>273.1136921558039</v>
      </c>
      <c r="X177" s="5">
        <f t="shared" si="78"/>
        <v>261.23918380120375</v>
      </c>
      <c r="Y177" s="5">
        <f t="shared" si="78"/>
        <v>250.35421780948693</v>
      </c>
      <c r="Z177" s="5">
        <f t="shared" si="79"/>
        <v>240.34004909710745</v>
      </c>
      <c r="AA177" s="5">
        <f t="shared" si="79"/>
        <v>231.096201054911</v>
      </c>
      <c r="AB177" s="5">
        <f t="shared" si="79"/>
        <v>222.5370824973217</v>
      </c>
      <c r="AC177" s="5">
        <f t="shared" si="79"/>
        <v>214.5893295509888</v>
      </c>
      <c r="AD177" s="5">
        <f t="shared" si="79"/>
        <v>207.18969749750642</v>
      </c>
      <c r="AE177" s="5">
        <f t="shared" si="79"/>
        <v>200.28337424758953</v>
      </c>
    </row>
    <row r="178" spans="1:31" ht="12.75">
      <c r="A178" s="9"/>
      <c r="B178" s="20">
        <v>75</v>
      </c>
      <c r="C178" s="44">
        <f t="shared" si="75"/>
        <v>516.8367346938775</v>
      </c>
      <c r="D178" s="33">
        <f t="shared" si="76"/>
        <v>1.3693063937629153</v>
      </c>
      <c r="E178" s="25">
        <f t="shared" si="71"/>
        <v>5182.824700392634</v>
      </c>
      <c r="F178" s="5">
        <f t="shared" si="77"/>
        <v>1243.8779280942322</v>
      </c>
      <c r="G178" s="5">
        <f t="shared" si="77"/>
        <v>1036.564940078527</v>
      </c>
      <c r="H178" s="5">
        <f t="shared" si="77"/>
        <v>888.484234353023</v>
      </c>
      <c r="I178" s="5">
        <f t="shared" si="77"/>
        <v>777.4237050588952</v>
      </c>
      <c r="J178" s="5">
        <f t="shared" si="77"/>
        <v>691.0432933856846</v>
      </c>
      <c r="K178" s="5">
        <f t="shared" si="77"/>
        <v>621.9389640471161</v>
      </c>
      <c r="L178" s="5">
        <f t="shared" si="77"/>
        <v>565.3990582246511</v>
      </c>
      <c r="M178" s="5">
        <f t="shared" si="77"/>
        <v>518.2824700392634</v>
      </c>
      <c r="N178" s="5">
        <f t="shared" si="77"/>
        <v>478.4145877285509</v>
      </c>
      <c r="O178" s="5">
        <f t="shared" si="77"/>
        <v>444.2421171765115</v>
      </c>
      <c r="P178" s="5">
        <f t="shared" si="78"/>
        <v>414.62597603141074</v>
      </c>
      <c r="Q178" s="5">
        <f t="shared" si="78"/>
        <v>388.7118525294476</v>
      </c>
      <c r="R178" s="5">
        <f t="shared" si="78"/>
        <v>365.84644943948007</v>
      </c>
      <c r="S178" s="5">
        <f t="shared" si="78"/>
        <v>345.5216466928423</v>
      </c>
      <c r="T178" s="5">
        <f t="shared" si="78"/>
        <v>327.33629686690324</v>
      </c>
      <c r="U178" s="5">
        <f t="shared" si="78"/>
        <v>310.96948202355804</v>
      </c>
      <c r="V178" s="5">
        <f t="shared" si="78"/>
        <v>296.16141145100767</v>
      </c>
      <c r="W178" s="5">
        <f t="shared" si="78"/>
        <v>282.69952911232554</v>
      </c>
      <c r="X178" s="5">
        <f t="shared" si="78"/>
        <v>270.4082452378766</v>
      </c>
      <c r="Y178" s="5">
        <f t="shared" si="78"/>
        <v>259.1412350196317</v>
      </c>
      <c r="Z178" s="5">
        <f t="shared" si="79"/>
        <v>248.77558561884646</v>
      </c>
      <c r="AA178" s="5">
        <f t="shared" si="79"/>
        <v>239.20729386427544</v>
      </c>
      <c r="AB178" s="5">
        <f t="shared" si="79"/>
        <v>230.34776446189485</v>
      </c>
      <c r="AC178" s="5">
        <f t="shared" si="79"/>
        <v>222.12105858825575</v>
      </c>
      <c r="AD178" s="5">
        <f t="shared" si="79"/>
        <v>214.46171174038489</v>
      </c>
      <c r="AE178" s="5">
        <f t="shared" si="79"/>
        <v>207.31298801570537</v>
      </c>
    </row>
    <row r="179" spans="1:31" ht="12.75">
      <c r="A179" s="9"/>
      <c r="B179" s="20">
        <v>80</v>
      </c>
      <c r="C179" s="44">
        <f t="shared" si="75"/>
        <v>551.2925170068027</v>
      </c>
      <c r="D179" s="33">
        <f t="shared" si="76"/>
        <v>1.4142135623730951</v>
      </c>
      <c r="E179" s="25">
        <f t="shared" si="71"/>
        <v>5352.7983335821655</v>
      </c>
      <c r="F179" s="5">
        <f t="shared" si="77"/>
        <v>1284.6716000597196</v>
      </c>
      <c r="G179" s="5">
        <f t="shared" si="77"/>
        <v>1070.559666716433</v>
      </c>
      <c r="H179" s="5">
        <f t="shared" si="77"/>
        <v>917.6225714712283</v>
      </c>
      <c r="I179" s="5">
        <f t="shared" si="77"/>
        <v>802.9197500373248</v>
      </c>
      <c r="J179" s="5">
        <f t="shared" si="77"/>
        <v>713.706444477622</v>
      </c>
      <c r="K179" s="5">
        <f t="shared" si="77"/>
        <v>642.3358000298598</v>
      </c>
      <c r="L179" s="5">
        <f t="shared" si="77"/>
        <v>583.9416363907817</v>
      </c>
      <c r="M179" s="5">
        <f t="shared" si="77"/>
        <v>535.2798333582165</v>
      </c>
      <c r="N179" s="5">
        <f t="shared" si="77"/>
        <v>494.10446156143064</v>
      </c>
      <c r="O179" s="5">
        <f t="shared" si="77"/>
        <v>458.81128573561415</v>
      </c>
      <c r="P179" s="5">
        <f t="shared" si="78"/>
        <v>428.2238666865732</v>
      </c>
      <c r="Q179" s="5">
        <f t="shared" si="78"/>
        <v>401.4598750186624</v>
      </c>
      <c r="R179" s="5">
        <f t="shared" si="78"/>
        <v>377.8445882528587</v>
      </c>
      <c r="S179" s="5">
        <f t="shared" si="78"/>
        <v>356.853222238811</v>
      </c>
      <c r="T179" s="5">
        <f t="shared" si="78"/>
        <v>338.07147369992623</v>
      </c>
      <c r="U179" s="5">
        <f t="shared" si="78"/>
        <v>321.1679000149299</v>
      </c>
      <c r="V179" s="5">
        <f t="shared" si="78"/>
        <v>305.87419049040943</v>
      </c>
      <c r="W179" s="5">
        <f t="shared" si="78"/>
        <v>291.97081819539085</v>
      </c>
      <c r="X179" s="5">
        <f t="shared" si="78"/>
        <v>279.27643479559123</v>
      </c>
      <c r="Y179" s="5">
        <f t="shared" si="78"/>
        <v>267.63991667910824</v>
      </c>
      <c r="Z179" s="5">
        <f t="shared" si="79"/>
        <v>256.93432001194395</v>
      </c>
      <c r="AA179" s="5">
        <f t="shared" si="79"/>
        <v>247.05223078071532</v>
      </c>
      <c r="AB179" s="5">
        <f t="shared" si="79"/>
        <v>237.90214815920734</v>
      </c>
      <c r="AC179" s="5">
        <f t="shared" si="79"/>
        <v>229.40564286780707</v>
      </c>
      <c r="AD179" s="5">
        <f t="shared" si="79"/>
        <v>221.49510345857234</v>
      </c>
      <c r="AE179" s="5">
        <f t="shared" si="79"/>
        <v>214.1119333432866</v>
      </c>
    </row>
    <row r="180" spans="1:31" ht="12.75">
      <c r="A180" s="9"/>
      <c r="B180" s="20">
        <v>85</v>
      </c>
      <c r="C180" s="44">
        <f t="shared" si="75"/>
        <v>585.748299319728</v>
      </c>
      <c r="D180" s="33">
        <f t="shared" si="76"/>
        <v>1.4577379737113252</v>
      </c>
      <c r="E180" s="25">
        <f t="shared" si="71"/>
        <v>5517.5382304973655</v>
      </c>
      <c r="F180" s="5">
        <f t="shared" si="77"/>
        <v>1324.2091753193677</v>
      </c>
      <c r="G180" s="5">
        <f t="shared" si="77"/>
        <v>1103.507646099473</v>
      </c>
      <c r="H180" s="5">
        <f t="shared" si="77"/>
        <v>945.8636966566912</v>
      </c>
      <c r="I180" s="5">
        <f t="shared" si="77"/>
        <v>827.6307345746048</v>
      </c>
      <c r="J180" s="5">
        <f t="shared" si="77"/>
        <v>735.6717640663154</v>
      </c>
      <c r="K180" s="5">
        <f t="shared" si="77"/>
        <v>662.1045876596838</v>
      </c>
      <c r="L180" s="5">
        <f t="shared" si="77"/>
        <v>601.9132615088035</v>
      </c>
      <c r="M180" s="5">
        <f t="shared" si="77"/>
        <v>551.7538230497365</v>
      </c>
      <c r="N180" s="5">
        <f t="shared" si="77"/>
        <v>509.31122127667993</v>
      </c>
      <c r="O180" s="5">
        <f t="shared" si="77"/>
        <v>472.9318483283456</v>
      </c>
      <c r="P180" s="5">
        <f t="shared" si="78"/>
        <v>441.4030584397893</v>
      </c>
      <c r="Q180" s="5">
        <f t="shared" si="78"/>
        <v>413.8153672873024</v>
      </c>
      <c r="R180" s="5">
        <f t="shared" si="78"/>
        <v>389.47328685863755</v>
      </c>
      <c r="S180" s="5">
        <f t="shared" si="78"/>
        <v>367.8358820331577</v>
      </c>
      <c r="T180" s="5">
        <f t="shared" si="78"/>
        <v>348.47609876825464</v>
      </c>
      <c r="U180" s="5">
        <f t="shared" si="78"/>
        <v>331.0522938298419</v>
      </c>
      <c r="V180" s="5">
        <f t="shared" si="78"/>
        <v>315.2878988855638</v>
      </c>
      <c r="W180" s="5">
        <f t="shared" si="78"/>
        <v>300.9566307544018</v>
      </c>
      <c r="X180" s="5">
        <f t="shared" si="78"/>
        <v>287.87155985203646</v>
      </c>
      <c r="Y180" s="5">
        <f t="shared" si="78"/>
        <v>275.87691152486826</v>
      </c>
      <c r="Z180" s="5">
        <f t="shared" si="79"/>
        <v>264.84183506387353</v>
      </c>
      <c r="AA180" s="5">
        <f t="shared" si="79"/>
        <v>254.65561063833997</v>
      </c>
      <c r="AB180" s="5">
        <f t="shared" si="79"/>
        <v>245.22392135543848</v>
      </c>
      <c r="AC180" s="5">
        <f t="shared" si="79"/>
        <v>236.4659241641728</v>
      </c>
      <c r="AD180" s="5">
        <f t="shared" si="79"/>
        <v>228.31192677920134</v>
      </c>
      <c r="AE180" s="5">
        <f t="shared" si="79"/>
        <v>220.70152921989464</v>
      </c>
    </row>
    <row r="181" spans="1:31" ht="12.75">
      <c r="A181" s="9"/>
      <c r="B181" s="20">
        <v>90</v>
      </c>
      <c r="C181" s="44">
        <f t="shared" si="75"/>
        <v>620.2040816326531</v>
      </c>
      <c r="D181" s="33">
        <f t="shared" si="76"/>
        <v>1.5</v>
      </c>
      <c r="E181" s="25">
        <f t="shared" si="71"/>
        <v>5677.5</v>
      </c>
      <c r="F181" s="5">
        <f t="shared" si="77"/>
        <v>1362.6</v>
      </c>
      <c r="G181" s="5">
        <f t="shared" si="77"/>
        <v>1135.5</v>
      </c>
      <c r="H181" s="5">
        <f t="shared" si="77"/>
        <v>973.2857142857143</v>
      </c>
      <c r="I181" s="5">
        <f t="shared" si="77"/>
        <v>851.625</v>
      </c>
      <c r="J181" s="5">
        <f t="shared" si="77"/>
        <v>757</v>
      </c>
      <c r="K181" s="5">
        <f t="shared" si="77"/>
        <v>681.3</v>
      </c>
      <c r="L181" s="5">
        <f t="shared" si="77"/>
        <v>619.3636363636364</v>
      </c>
      <c r="M181" s="5">
        <f t="shared" si="77"/>
        <v>567.75</v>
      </c>
      <c r="N181" s="5">
        <f t="shared" si="77"/>
        <v>524.0769230769231</v>
      </c>
      <c r="O181" s="5">
        <f t="shared" si="77"/>
        <v>486.64285714285717</v>
      </c>
      <c r="P181" s="5">
        <f t="shared" si="78"/>
        <v>454.2</v>
      </c>
      <c r="Q181" s="5">
        <f t="shared" si="78"/>
        <v>425.8125</v>
      </c>
      <c r="R181" s="5">
        <f t="shared" si="78"/>
        <v>400.7647058823529</v>
      </c>
      <c r="S181" s="5">
        <f t="shared" si="78"/>
        <v>378.5</v>
      </c>
      <c r="T181" s="5">
        <f t="shared" si="78"/>
        <v>358.57894736842104</v>
      </c>
      <c r="U181" s="5">
        <f t="shared" si="78"/>
        <v>340.65</v>
      </c>
      <c r="V181" s="5">
        <f t="shared" si="78"/>
        <v>324.42857142857144</v>
      </c>
      <c r="W181" s="5">
        <f t="shared" si="78"/>
        <v>309.6818181818182</v>
      </c>
      <c r="X181" s="5">
        <f t="shared" si="78"/>
        <v>296.2173913043478</v>
      </c>
      <c r="Y181" s="5">
        <f t="shared" si="78"/>
        <v>283.875</v>
      </c>
      <c r="Z181" s="5">
        <f t="shared" si="79"/>
        <v>272.52</v>
      </c>
      <c r="AA181" s="5">
        <f t="shared" si="79"/>
        <v>262.03846153846155</v>
      </c>
      <c r="AB181" s="5">
        <f t="shared" si="79"/>
        <v>252.33333333333334</v>
      </c>
      <c r="AC181" s="5">
        <f t="shared" si="79"/>
        <v>243.32142857142858</v>
      </c>
      <c r="AD181" s="5">
        <f t="shared" si="79"/>
        <v>234.93103448275863</v>
      </c>
      <c r="AE181" s="5">
        <f t="shared" si="79"/>
        <v>227.1</v>
      </c>
    </row>
    <row r="182" spans="1:31" ht="12.75">
      <c r="A182" s="9"/>
      <c r="B182" s="20">
        <v>95</v>
      </c>
      <c r="C182" s="44">
        <f t="shared" si="75"/>
        <v>654.6598639455783</v>
      </c>
      <c r="D182" s="33">
        <f t="shared" si="76"/>
        <v>1.541103500742244</v>
      </c>
      <c r="E182" s="25">
        <f t="shared" si="71"/>
        <v>5833.076750309394</v>
      </c>
      <c r="F182" s="5">
        <f t="shared" si="77"/>
        <v>1399.9384200742545</v>
      </c>
      <c r="G182" s="5">
        <f t="shared" si="77"/>
        <v>1166.6153500618786</v>
      </c>
      <c r="H182" s="5">
        <f t="shared" si="77"/>
        <v>999.9560143387532</v>
      </c>
      <c r="I182" s="5">
        <f t="shared" si="77"/>
        <v>874.961512546409</v>
      </c>
      <c r="J182" s="5">
        <f t="shared" si="77"/>
        <v>777.7435667079192</v>
      </c>
      <c r="K182" s="5">
        <f t="shared" si="77"/>
        <v>699.9692100371273</v>
      </c>
      <c r="L182" s="5">
        <f t="shared" si="77"/>
        <v>636.3356454882975</v>
      </c>
      <c r="M182" s="5">
        <f t="shared" si="77"/>
        <v>583.3076750309393</v>
      </c>
      <c r="N182" s="5">
        <f t="shared" si="77"/>
        <v>538.4378538747133</v>
      </c>
      <c r="O182" s="5">
        <f t="shared" si="77"/>
        <v>499.9780071693766</v>
      </c>
      <c r="P182" s="5">
        <f t="shared" si="78"/>
        <v>466.6461400247515</v>
      </c>
      <c r="Q182" s="5">
        <f t="shared" si="78"/>
        <v>437.4807562732045</v>
      </c>
      <c r="R182" s="5">
        <f t="shared" si="78"/>
        <v>411.7465941394866</v>
      </c>
      <c r="S182" s="5">
        <f t="shared" si="78"/>
        <v>388.8717833539596</v>
      </c>
      <c r="T182" s="5">
        <f t="shared" si="78"/>
        <v>368.4048473879617</v>
      </c>
      <c r="U182" s="5">
        <f t="shared" si="78"/>
        <v>349.9846050185636</v>
      </c>
      <c r="V182" s="5">
        <f t="shared" si="78"/>
        <v>333.3186714462511</v>
      </c>
      <c r="W182" s="5">
        <f t="shared" si="78"/>
        <v>318.16782274414874</v>
      </c>
      <c r="X182" s="5">
        <f t="shared" si="78"/>
        <v>304.33443914657704</v>
      </c>
      <c r="Y182" s="5">
        <f t="shared" si="78"/>
        <v>291.65383751546966</v>
      </c>
      <c r="Z182" s="5">
        <f t="shared" si="79"/>
        <v>279.9876840148509</v>
      </c>
      <c r="AA182" s="5">
        <f t="shared" si="79"/>
        <v>269.2189269373566</v>
      </c>
      <c r="AB182" s="5">
        <f t="shared" si="79"/>
        <v>259.2478555693064</v>
      </c>
      <c r="AC182" s="5">
        <f t="shared" si="79"/>
        <v>249.9890035846883</v>
      </c>
      <c r="AD182" s="5">
        <f t="shared" si="79"/>
        <v>241.36869311625077</v>
      </c>
      <c r="AE182" s="5">
        <f t="shared" si="79"/>
        <v>233.32307001237575</v>
      </c>
    </row>
    <row r="183" spans="1:31" ht="12.75">
      <c r="A183" s="9"/>
      <c r="B183" s="20">
        <v>100</v>
      </c>
      <c r="C183" s="46">
        <f t="shared" si="75"/>
        <v>689.1156462585034</v>
      </c>
      <c r="D183" s="33">
        <f t="shared" si="76"/>
        <v>1.5811388300841898</v>
      </c>
      <c r="E183" s="25">
        <f t="shared" si="71"/>
        <v>5984.610471868658</v>
      </c>
      <c r="F183" s="5">
        <f t="shared" si="77"/>
        <v>1436.306513248478</v>
      </c>
      <c r="G183" s="5">
        <f t="shared" si="77"/>
        <v>1196.9220943737316</v>
      </c>
      <c r="H183" s="5">
        <f t="shared" si="77"/>
        <v>1025.933223748913</v>
      </c>
      <c r="I183" s="5">
        <f t="shared" si="77"/>
        <v>897.6915707802988</v>
      </c>
      <c r="J183" s="5">
        <f t="shared" si="77"/>
        <v>797.9480629158211</v>
      </c>
      <c r="K183" s="5">
        <f t="shared" si="77"/>
        <v>718.153256624239</v>
      </c>
      <c r="L183" s="5">
        <f t="shared" si="77"/>
        <v>652.8665969311264</v>
      </c>
      <c r="M183" s="5">
        <f t="shared" si="77"/>
        <v>598.4610471868658</v>
      </c>
      <c r="N183" s="5">
        <f t="shared" si="77"/>
        <v>552.4255820186454</v>
      </c>
      <c r="O183" s="5">
        <f t="shared" si="77"/>
        <v>512.9666118744565</v>
      </c>
      <c r="P183" s="5">
        <f t="shared" si="78"/>
        <v>478.76883774949266</v>
      </c>
      <c r="Q183" s="5">
        <f t="shared" si="78"/>
        <v>448.8457853901494</v>
      </c>
      <c r="R183" s="5">
        <f t="shared" si="78"/>
        <v>422.4430921319053</v>
      </c>
      <c r="S183" s="5">
        <f t="shared" si="78"/>
        <v>398.97403145791054</v>
      </c>
      <c r="T183" s="5">
        <f t="shared" si="78"/>
        <v>377.9753982232837</v>
      </c>
      <c r="U183" s="5">
        <f t="shared" si="78"/>
        <v>359.0766283121195</v>
      </c>
      <c r="V183" s="5">
        <f t="shared" si="78"/>
        <v>341.97774124963763</v>
      </c>
      <c r="W183" s="5">
        <f t="shared" si="78"/>
        <v>326.4332984655632</v>
      </c>
      <c r="X183" s="5">
        <f t="shared" si="78"/>
        <v>312.2405463583648</v>
      </c>
      <c r="Y183" s="5">
        <f t="shared" si="78"/>
        <v>299.2305235934329</v>
      </c>
      <c r="Z183" s="5">
        <f t="shared" si="79"/>
        <v>287.2613026496956</v>
      </c>
      <c r="AA183" s="5">
        <f t="shared" si="79"/>
        <v>276.2127910093227</v>
      </c>
      <c r="AB183" s="5">
        <f t="shared" si="79"/>
        <v>265.98268763860705</v>
      </c>
      <c r="AC183" s="5">
        <f t="shared" si="79"/>
        <v>256.48330593722824</v>
      </c>
      <c r="AD183" s="5">
        <f t="shared" si="79"/>
        <v>247.63905400835827</v>
      </c>
      <c r="AE183" s="5">
        <f t="shared" si="79"/>
        <v>239.38441887474633</v>
      </c>
    </row>
  </sheetData>
  <mergeCells count="1">
    <mergeCell ref="D2:E2"/>
  </mergeCells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workbookViewId="0" topLeftCell="A1">
      <selection activeCell="F55" sqref="F55"/>
    </sheetView>
  </sheetViews>
  <sheetFormatPr defaultColWidth="9.140625" defaultRowHeight="12.75"/>
  <cols>
    <col min="2" max="2" width="14.421875" style="0" customWidth="1"/>
    <col min="3" max="3" width="10.00390625" style="0" customWidth="1"/>
    <col min="7" max="7" width="18.28125" style="0" bestFit="1" customWidth="1"/>
    <col min="9" max="9" width="13.8515625" style="0" customWidth="1"/>
    <col min="15" max="15" width="18.28125" style="0" bestFit="1" customWidth="1"/>
  </cols>
  <sheetData>
    <row r="1" spans="2:13" ht="12.75">
      <c r="B1" s="60" t="s">
        <v>25</v>
      </c>
      <c r="C1" s="14"/>
      <c r="D1" s="14"/>
      <c r="E1" s="14"/>
      <c r="F1" s="14"/>
      <c r="G1" s="57"/>
      <c r="I1" s="60" t="s">
        <v>24</v>
      </c>
      <c r="J1" s="14"/>
      <c r="K1" s="14"/>
      <c r="L1" s="14"/>
      <c r="M1" s="14"/>
    </row>
    <row r="2" spans="1:15" ht="12.75">
      <c r="A2" s="13"/>
      <c r="I2" s="41"/>
      <c r="J2" s="40"/>
      <c r="K2" s="40"/>
      <c r="L2" s="40"/>
      <c r="M2" s="40"/>
      <c r="N2" s="40"/>
      <c r="O2" s="40"/>
    </row>
    <row r="3" spans="2:14" ht="12.75">
      <c r="B3" s="40"/>
      <c r="C3" s="40"/>
      <c r="D3" s="40"/>
      <c r="E3" s="40"/>
      <c r="F3" s="40"/>
      <c r="G3" s="40"/>
      <c r="L3" s="10" t="s">
        <v>27</v>
      </c>
      <c r="M3" s="10" t="s">
        <v>28</v>
      </c>
      <c r="N3" s="43"/>
    </row>
    <row r="4" spans="2:15" ht="12.75">
      <c r="B4" s="37" t="s">
        <v>6</v>
      </c>
      <c r="C4" s="37" t="s">
        <v>9</v>
      </c>
      <c r="D4" s="38" t="s">
        <v>7</v>
      </c>
      <c r="E4" s="38" t="s">
        <v>11</v>
      </c>
      <c r="F4" s="47" t="s">
        <v>8</v>
      </c>
      <c r="G4" s="47" t="s">
        <v>48</v>
      </c>
      <c r="I4" s="37" t="s">
        <v>6</v>
      </c>
      <c r="J4" s="37" t="s">
        <v>8</v>
      </c>
      <c r="K4" s="38" t="s">
        <v>7</v>
      </c>
      <c r="L4" s="38" t="s">
        <v>11</v>
      </c>
      <c r="M4" s="38" t="s">
        <v>11</v>
      </c>
      <c r="N4" s="47" t="s">
        <v>9</v>
      </c>
      <c r="O4" s="47" t="s">
        <v>48</v>
      </c>
    </row>
    <row r="5" spans="2:15" ht="12.75">
      <c r="B5" s="39" t="s">
        <v>26</v>
      </c>
      <c r="C5" s="39" t="s">
        <v>10</v>
      </c>
      <c r="D5" s="29"/>
      <c r="E5" s="29" t="s">
        <v>12</v>
      </c>
      <c r="F5" s="48" t="s">
        <v>19</v>
      </c>
      <c r="G5" s="54">
        <v>10</v>
      </c>
      <c r="I5" s="39" t="s">
        <v>26</v>
      </c>
      <c r="J5" s="39" t="s">
        <v>19</v>
      </c>
      <c r="K5" s="29"/>
      <c r="L5" s="29" t="s">
        <v>12</v>
      </c>
      <c r="M5" s="29" t="s">
        <v>12</v>
      </c>
      <c r="N5" s="48" t="s">
        <v>10</v>
      </c>
      <c r="O5" s="54">
        <v>10</v>
      </c>
    </row>
    <row r="6" spans="2:15" ht="12.75">
      <c r="B6" s="14"/>
      <c r="C6" s="14"/>
      <c r="F6" s="43"/>
      <c r="G6" s="43"/>
      <c r="I6" s="14"/>
      <c r="J6" s="14"/>
      <c r="N6" s="43"/>
      <c r="O6" s="43"/>
    </row>
    <row r="7" spans="2:15" ht="12.75">
      <c r="B7" s="6">
        <v>5</v>
      </c>
      <c r="C7" s="7">
        <v>40</v>
      </c>
      <c r="D7" s="1">
        <v>0.1</v>
      </c>
      <c r="E7" s="8">
        <f>(C7/40*(D7*3785)^2)^0.5</f>
        <v>378.5</v>
      </c>
      <c r="F7" s="49">
        <f>(E7*1.2/(B7*3.785*2.47))*0.62</f>
        <v>6.024291497975708</v>
      </c>
      <c r="G7" s="49">
        <f>F7*20/G$5</f>
        <v>12.048582995951415</v>
      </c>
      <c r="H7" t="s">
        <v>36</v>
      </c>
      <c r="I7" s="6">
        <v>5</v>
      </c>
      <c r="J7" s="36">
        <v>6</v>
      </c>
      <c r="K7" s="1">
        <v>0.1</v>
      </c>
      <c r="L7" s="5">
        <f>K7*3785</f>
        <v>378.5</v>
      </c>
      <c r="M7" s="8">
        <f>(J7*1.61)/1.2*(I7*3.785*2.47)</f>
        <v>376.29523750000004</v>
      </c>
      <c r="N7" s="50">
        <f>40*(M7^2/L7^2)</f>
        <v>39.53535722500001</v>
      </c>
      <c r="O7" s="50">
        <f>40*((M7/(20/O$5))^2/L7^2)</f>
        <v>9.883839306250003</v>
      </c>
    </row>
    <row r="8" spans="2:15" ht="12.75">
      <c r="B8" s="6">
        <v>5</v>
      </c>
      <c r="C8" s="7">
        <v>40</v>
      </c>
      <c r="D8" s="1"/>
      <c r="E8" s="8">
        <f>(C8/40*(D7*3785)^2)^0.5</f>
        <v>378.5</v>
      </c>
      <c r="F8" s="49">
        <f>(E8*1.2/(B8*3.785*2.47))*0.62</f>
        <v>6.024291497975708</v>
      </c>
      <c r="G8" s="49">
        <f aca="true" t="shared" si="0" ref="G8:G41">F8*20/G$5</f>
        <v>12.048582995951415</v>
      </c>
      <c r="I8" s="6">
        <v>5</v>
      </c>
      <c r="J8" s="36">
        <v>6</v>
      </c>
      <c r="K8" s="1"/>
      <c r="L8" s="5">
        <f>K7*3785</f>
        <v>378.5</v>
      </c>
      <c r="M8" s="8">
        <f>(J8*1.61)/1.2*(I8*3.785*2.47)</f>
        <v>376.29523750000004</v>
      </c>
      <c r="N8" s="50">
        <f>40*(M8^2/L8^2)</f>
        <v>39.53535722500001</v>
      </c>
      <c r="O8" s="50">
        <f>40*((M8/(20/O$5))^2/L8^2)</f>
        <v>9.883839306250003</v>
      </c>
    </row>
    <row r="9" spans="2:15" ht="12.75">
      <c r="B9" s="6">
        <v>5</v>
      </c>
      <c r="C9" s="7">
        <v>40</v>
      </c>
      <c r="D9" s="1"/>
      <c r="E9" s="8">
        <f>(C9/40*(D7*3785)^2)^0.5</f>
        <v>378.5</v>
      </c>
      <c r="F9" s="49">
        <f>(E9*1.2/(B9*3.785*2.47))*0.62</f>
        <v>6.024291497975708</v>
      </c>
      <c r="G9" s="49">
        <f t="shared" si="0"/>
        <v>12.048582995951415</v>
      </c>
      <c r="I9" s="6">
        <v>5</v>
      </c>
      <c r="J9" s="36">
        <v>6</v>
      </c>
      <c r="K9" s="1"/>
      <c r="L9" s="5">
        <f>K7*3785</f>
        <v>378.5</v>
      </c>
      <c r="M9" s="8">
        <f>(J9*1.61)/1.2*(I9*3.785*2.47)</f>
        <v>376.29523750000004</v>
      </c>
      <c r="N9" s="50">
        <f>40*(M9^2/L9^2)</f>
        <v>39.53535722500001</v>
      </c>
      <c r="O9" s="50">
        <f>40*((M9/(20/O$5))^2/L9^2)</f>
        <v>9.883839306250003</v>
      </c>
    </row>
    <row r="10" spans="2:15" ht="12.75">
      <c r="B10" s="14"/>
      <c r="C10" s="14"/>
      <c r="F10" s="49"/>
      <c r="G10" s="49"/>
      <c r="I10" s="14"/>
      <c r="J10" s="36"/>
      <c r="N10" s="42"/>
      <c r="O10" s="50"/>
    </row>
    <row r="11" spans="2:15" ht="12.75">
      <c r="B11" s="6">
        <v>5</v>
      </c>
      <c r="C11" s="7">
        <v>40</v>
      </c>
      <c r="D11" s="1">
        <v>0.15</v>
      </c>
      <c r="E11" s="8">
        <f>(C11/40*(D11*3785)^2)^0.5</f>
        <v>567.75</v>
      </c>
      <c r="F11" s="49">
        <f>(E11*1.2/(B11*3.785*2.47))*0.62</f>
        <v>9.03643724696356</v>
      </c>
      <c r="G11" s="49">
        <f t="shared" si="0"/>
        <v>18.07287449392712</v>
      </c>
      <c r="H11" t="s">
        <v>37</v>
      </c>
      <c r="I11" s="6">
        <v>5</v>
      </c>
      <c r="J11" s="36">
        <v>6</v>
      </c>
      <c r="K11" s="1">
        <v>0.15</v>
      </c>
      <c r="L11" s="5">
        <f>K11*3785</f>
        <v>567.75</v>
      </c>
      <c r="M11" s="8">
        <f>(J11*1.61)/1.2*(I11*3.785*2.47)</f>
        <v>376.29523750000004</v>
      </c>
      <c r="N11" s="50">
        <f>40*(M11^2/L11^2)</f>
        <v>17.57126987777778</v>
      </c>
      <c r="O11" s="50">
        <f>40*((M11/(20/O$5))^2/L11^2)</f>
        <v>4.392817469444445</v>
      </c>
    </row>
    <row r="12" spans="2:15" ht="12.75">
      <c r="B12" s="6">
        <v>5</v>
      </c>
      <c r="C12" s="7">
        <v>40</v>
      </c>
      <c r="D12" s="1"/>
      <c r="E12" s="8">
        <f>(C12/40*(D11*3785)^2)^0.5</f>
        <v>567.75</v>
      </c>
      <c r="F12" s="49">
        <f>(E12*1.2/(B12*3.785*2.47))*0.62</f>
        <v>9.03643724696356</v>
      </c>
      <c r="G12" s="49">
        <f t="shared" si="0"/>
        <v>18.07287449392712</v>
      </c>
      <c r="I12" s="6">
        <v>5</v>
      </c>
      <c r="J12" s="36">
        <v>6</v>
      </c>
      <c r="K12" s="1"/>
      <c r="L12" s="5">
        <f>K11*3785</f>
        <v>567.75</v>
      </c>
      <c r="M12" s="8">
        <f>(J12*1.61)/1.2*(I12*3.785*2.47)</f>
        <v>376.29523750000004</v>
      </c>
      <c r="N12" s="50">
        <f>40*(M12^2/L12^2)</f>
        <v>17.57126987777778</v>
      </c>
      <c r="O12" s="50">
        <f>40*((M12/(20/O$5))^2/L12^2)</f>
        <v>4.392817469444445</v>
      </c>
    </row>
    <row r="13" spans="2:15" ht="12.75">
      <c r="B13" s="6">
        <v>5</v>
      </c>
      <c r="C13" s="7">
        <v>40</v>
      </c>
      <c r="D13" s="1"/>
      <c r="E13" s="8">
        <f>(C13/40*(D11*3785)^2)^0.5</f>
        <v>567.75</v>
      </c>
      <c r="F13" s="49">
        <f>(E13*1.2/(B13*3.785*2.47))*0.62</f>
        <v>9.03643724696356</v>
      </c>
      <c r="G13" s="49">
        <f t="shared" si="0"/>
        <v>18.07287449392712</v>
      </c>
      <c r="I13" s="6">
        <v>5</v>
      </c>
      <c r="J13" s="36">
        <v>6</v>
      </c>
      <c r="K13" s="1"/>
      <c r="L13" s="5">
        <f>K11*3785</f>
        <v>567.75</v>
      </c>
      <c r="M13" s="8">
        <f>(J13*1.61)/1.2*(I13*3.785*2.47)</f>
        <v>376.29523750000004</v>
      </c>
      <c r="N13" s="50">
        <f>40*(M13^2/L13^2)</f>
        <v>17.57126987777778</v>
      </c>
      <c r="O13" s="50">
        <f>40*((M13/(20/O$5))^2/L13^2)</f>
        <v>4.392817469444445</v>
      </c>
    </row>
    <row r="14" spans="2:15" ht="12.75">
      <c r="B14" s="14"/>
      <c r="C14" s="14"/>
      <c r="F14" s="49"/>
      <c r="G14" s="49"/>
      <c r="I14" s="14"/>
      <c r="J14" s="36"/>
      <c r="N14" s="42"/>
      <c r="O14" s="50"/>
    </row>
    <row r="15" spans="2:15" ht="12.75">
      <c r="B15" s="6">
        <v>5</v>
      </c>
      <c r="C15" s="7">
        <v>40</v>
      </c>
      <c r="D15" s="1">
        <v>0.2</v>
      </c>
      <c r="E15" s="8">
        <f>(C15/40*(D15*3785)^2)^0.5</f>
        <v>757</v>
      </c>
      <c r="F15" s="49">
        <f>(E15*1.2/(B15*3.785*2.47))*0.62</f>
        <v>12.048582995951415</v>
      </c>
      <c r="G15" s="49">
        <f t="shared" si="0"/>
        <v>24.09716599190283</v>
      </c>
      <c r="H15" t="s">
        <v>38</v>
      </c>
      <c r="I15" s="6">
        <v>5</v>
      </c>
      <c r="J15" s="36">
        <v>6</v>
      </c>
      <c r="K15" s="1">
        <v>0.2</v>
      </c>
      <c r="L15" s="5">
        <f>K15*3785</f>
        <v>757</v>
      </c>
      <c r="M15" s="8">
        <f>(J15*1.61)/1.2*(I15*3.785*2.47)</f>
        <v>376.29523750000004</v>
      </c>
      <c r="N15" s="50">
        <f>40*(M15^2/L15^2)</f>
        <v>9.883839306250003</v>
      </c>
      <c r="O15" s="50">
        <f>40*((M15/(20/O$5))^2/L15^2)</f>
        <v>2.470959826562501</v>
      </c>
    </row>
    <row r="16" spans="2:15" ht="12.75">
      <c r="B16" s="6">
        <v>5</v>
      </c>
      <c r="C16" s="7">
        <v>40</v>
      </c>
      <c r="D16" s="1"/>
      <c r="E16" s="8">
        <f>(C16/40*(D15*3785)^2)^0.5</f>
        <v>757</v>
      </c>
      <c r="F16" s="49">
        <f>(E16*1.2/(B16*3.785*2.47))*0.62</f>
        <v>12.048582995951415</v>
      </c>
      <c r="G16" s="49">
        <f t="shared" si="0"/>
        <v>24.09716599190283</v>
      </c>
      <c r="I16" s="6">
        <v>5</v>
      </c>
      <c r="J16" s="36">
        <v>6</v>
      </c>
      <c r="K16" s="1"/>
      <c r="L16" s="5">
        <f>K15*3785</f>
        <v>757</v>
      </c>
      <c r="M16" s="8">
        <f>(J16*1.61)/1.2*(I16*3.785*2.47)</f>
        <v>376.29523750000004</v>
      </c>
      <c r="N16" s="50">
        <f>40*(M16^2/L16^2)</f>
        <v>9.883839306250003</v>
      </c>
      <c r="O16" s="50">
        <f>40*((M16/(20/O$5))^2/L16^2)</f>
        <v>2.470959826562501</v>
      </c>
    </row>
    <row r="17" spans="2:15" ht="12.75">
      <c r="B17" s="6">
        <v>5</v>
      </c>
      <c r="C17" s="7">
        <v>40</v>
      </c>
      <c r="D17" s="1"/>
      <c r="E17" s="8">
        <f>(C17/40*(D15*3785)^2)^0.5</f>
        <v>757</v>
      </c>
      <c r="F17" s="49">
        <f>(E17*1.2/(B17*3.785*2.47))*0.62</f>
        <v>12.048582995951415</v>
      </c>
      <c r="G17" s="49">
        <f t="shared" si="0"/>
        <v>24.09716599190283</v>
      </c>
      <c r="I17" s="6">
        <v>5</v>
      </c>
      <c r="J17" s="36">
        <v>6</v>
      </c>
      <c r="K17" s="1"/>
      <c r="L17" s="5">
        <f>K15*3785</f>
        <v>757</v>
      </c>
      <c r="M17" s="8">
        <f>(J17*1.61)/1.2*(I17*3.785*2.47)</f>
        <v>376.29523750000004</v>
      </c>
      <c r="N17" s="50">
        <f>40*(M17^2/L17^2)</f>
        <v>9.883839306250003</v>
      </c>
      <c r="O17" s="50">
        <f>40*((M17/(20/O$5))^2/L17^2)</f>
        <v>2.470959826562501</v>
      </c>
    </row>
    <row r="18" spans="2:15" ht="12.75">
      <c r="B18" s="14"/>
      <c r="C18" s="14"/>
      <c r="F18" s="49"/>
      <c r="G18" s="49"/>
      <c r="I18" s="14"/>
      <c r="J18" s="36"/>
      <c r="N18" s="42"/>
      <c r="O18" s="50"/>
    </row>
    <row r="19" spans="2:15" ht="12.75">
      <c r="B19" s="6">
        <v>5</v>
      </c>
      <c r="C19" s="7">
        <v>40</v>
      </c>
      <c r="D19" s="1">
        <v>0.25</v>
      </c>
      <c r="E19" s="8">
        <f>(C19/40*(D19*3785)^2)^0.5</f>
        <v>946.25</v>
      </c>
      <c r="F19" s="49">
        <f>(E19*1.2/(B19*3.785*2.47))*0.62</f>
        <v>15.060728744939269</v>
      </c>
      <c r="G19" s="49">
        <f t="shared" si="0"/>
        <v>30.121457489878537</v>
      </c>
      <c r="H19" t="s">
        <v>39</v>
      </c>
      <c r="I19" s="6">
        <v>5</v>
      </c>
      <c r="J19" s="36">
        <v>6</v>
      </c>
      <c r="K19" s="1">
        <v>0.25</v>
      </c>
      <c r="L19" s="5">
        <f>K19*3785</f>
        <v>946.25</v>
      </c>
      <c r="M19" s="8">
        <f>(J19*1.61)/1.2*(I19*3.785*2.47)</f>
        <v>376.29523750000004</v>
      </c>
      <c r="N19" s="50">
        <f>40*(M19^2/L19^2)</f>
        <v>6.325657156000002</v>
      </c>
      <c r="O19" s="50">
        <f>40*((M19/(20/O$5))^2/L19^2)</f>
        <v>1.5814142890000005</v>
      </c>
    </row>
    <row r="20" spans="2:15" ht="12.75">
      <c r="B20" s="6">
        <v>5</v>
      </c>
      <c r="C20" s="7">
        <v>40</v>
      </c>
      <c r="D20" s="1"/>
      <c r="E20" s="8">
        <f>(C20/40*(D19*3785)^2)^0.5</f>
        <v>946.25</v>
      </c>
      <c r="F20" s="49">
        <f>(E20*1.2/(B20*3.785*2.47))*0.62</f>
        <v>15.060728744939269</v>
      </c>
      <c r="G20" s="49">
        <f t="shared" si="0"/>
        <v>30.121457489878537</v>
      </c>
      <c r="I20" s="6">
        <v>5</v>
      </c>
      <c r="J20" s="36">
        <v>6</v>
      </c>
      <c r="K20" s="1"/>
      <c r="L20" s="5">
        <f>K19*3785</f>
        <v>946.25</v>
      </c>
      <c r="M20" s="8">
        <f>(J20*1.61)/1.2*(I20*3.785*2.47)</f>
        <v>376.29523750000004</v>
      </c>
      <c r="N20" s="50">
        <f>40*(M20^2/L20^2)</f>
        <v>6.325657156000002</v>
      </c>
      <c r="O20" s="50">
        <f>40*((M20/(20/O$5))^2/L20^2)</f>
        <v>1.5814142890000005</v>
      </c>
    </row>
    <row r="21" spans="2:15" ht="12.75">
      <c r="B21" s="6">
        <v>5</v>
      </c>
      <c r="C21" s="7">
        <v>40</v>
      </c>
      <c r="D21" s="1"/>
      <c r="E21" s="8">
        <f>(C21/40*(D19*3785)^2)^0.5</f>
        <v>946.25</v>
      </c>
      <c r="F21" s="49">
        <f>(E21*1.2/(B21*3.785*2.47))*0.62</f>
        <v>15.060728744939269</v>
      </c>
      <c r="G21" s="49">
        <f t="shared" si="0"/>
        <v>30.121457489878537</v>
      </c>
      <c r="I21" s="6">
        <v>5</v>
      </c>
      <c r="J21" s="36">
        <v>6</v>
      </c>
      <c r="K21" s="1"/>
      <c r="L21" s="5">
        <f>K19*3785</f>
        <v>946.25</v>
      </c>
      <c r="M21" s="8">
        <f>(J21*1.61)/1.2*(I21*3.785*2.47)</f>
        <v>376.29523750000004</v>
      </c>
      <c r="N21" s="50">
        <f>40*(M21^2/L21^2)</f>
        <v>6.325657156000002</v>
      </c>
      <c r="O21" s="50">
        <f>40*((M21/(20/O$5))^2/L21^2)</f>
        <v>1.5814142890000005</v>
      </c>
    </row>
    <row r="22" spans="2:15" ht="12.75">
      <c r="B22" s="14"/>
      <c r="C22" s="14"/>
      <c r="F22" s="49"/>
      <c r="G22" s="49"/>
      <c r="I22" s="14"/>
      <c r="J22" s="36"/>
      <c r="N22" s="42"/>
      <c r="O22" s="50"/>
    </row>
    <row r="23" spans="2:15" ht="12.75">
      <c r="B23" s="6">
        <v>5</v>
      </c>
      <c r="C23" s="7">
        <v>40</v>
      </c>
      <c r="D23" s="1">
        <v>0.3</v>
      </c>
      <c r="E23" s="8">
        <f>(C23/40*(D23*3785)^2)^0.5</f>
        <v>1135.5</v>
      </c>
      <c r="F23" s="49">
        <f>(E23*1.2/(B23*3.785*2.47))*0.62</f>
        <v>18.07287449392712</v>
      </c>
      <c r="G23" s="49">
        <f t="shared" si="0"/>
        <v>36.14574898785424</v>
      </c>
      <c r="H23" t="s">
        <v>40</v>
      </c>
      <c r="I23" s="6">
        <v>5</v>
      </c>
      <c r="J23" s="36">
        <v>6</v>
      </c>
      <c r="K23" s="1">
        <v>0.3</v>
      </c>
      <c r="L23" s="5">
        <f>K23*3785</f>
        <v>1135.5</v>
      </c>
      <c r="M23" s="8">
        <f>(J23*1.61)/1.2*(I23*3.785*2.47)</f>
        <v>376.29523750000004</v>
      </c>
      <c r="N23" s="50">
        <f>40*(M23^2/L23^2)</f>
        <v>4.392817469444445</v>
      </c>
      <c r="O23" s="50">
        <f>40*((M23/(20/O$5))^2/L23^2)</f>
        <v>1.0982043673611113</v>
      </c>
    </row>
    <row r="24" spans="2:15" ht="12.75">
      <c r="B24" s="6">
        <v>5</v>
      </c>
      <c r="C24" s="7">
        <v>40</v>
      </c>
      <c r="D24" s="1"/>
      <c r="E24" s="8">
        <f>(C24/40*(D23*3785)^2)^0.5</f>
        <v>1135.5</v>
      </c>
      <c r="F24" s="49">
        <f>(E24*1.2/(B24*3.785*2.47))*0.62</f>
        <v>18.07287449392712</v>
      </c>
      <c r="G24" s="49">
        <f t="shared" si="0"/>
        <v>36.14574898785424</v>
      </c>
      <c r="I24" s="6">
        <v>5</v>
      </c>
      <c r="J24" s="36">
        <v>6</v>
      </c>
      <c r="K24" s="1"/>
      <c r="L24" s="5">
        <f>K23*3785</f>
        <v>1135.5</v>
      </c>
      <c r="M24" s="8">
        <f>(J24*1.61)/1.2*(I24*3.785*2.47)</f>
        <v>376.29523750000004</v>
      </c>
      <c r="N24" s="50">
        <f>40*(M24^2/L24^2)</f>
        <v>4.392817469444445</v>
      </c>
      <c r="O24" s="50">
        <f>40*((M24/(20/O$5))^2/L24^2)</f>
        <v>1.0982043673611113</v>
      </c>
    </row>
    <row r="25" spans="2:15" ht="12.75">
      <c r="B25" s="6">
        <v>5</v>
      </c>
      <c r="C25" s="7">
        <v>40</v>
      </c>
      <c r="D25" s="1"/>
      <c r="E25" s="8">
        <f>(C25/40*(D23*3785)^2)^0.5</f>
        <v>1135.5</v>
      </c>
      <c r="F25" s="49">
        <f>(E25*1.2/(B25*3.785*2.47))*0.62</f>
        <v>18.07287449392712</v>
      </c>
      <c r="G25" s="49">
        <f t="shared" si="0"/>
        <v>36.14574898785424</v>
      </c>
      <c r="I25" s="6">
        <v>5</v>
      </c>
      <c r="J25" s="36">
        <v>6</v>
      </c>
      <c r="K25" s="1"/>
      <c r="L25" s="5">
        <f>K23*3785</f>
        <v>1135.5</v>
      </c>
      <c r="M25" s="8">
        <f>(J25*1.61)/1.2*(I25*3.785*2.47)</f>
        <v>376.29523750000004</v>
      </c>
      <c r="N25" s="50">
        <f>40*(M25^2/L25^2)</f>
        <v>4.392817469444445</v>
      </c>
      <c r="O25" s="50">
        <f>40*((M25/(20/O$5))^2/L25^2)</f>
        <v>1.0982043673611113</v>
      </c>
    </row>
    <row r="26" spans="2:15" ht="12.75">
      <c r="B26" s="14"/>
      <c r="C26" s="14"/>
      <c r="F26" s="49"/>
      <c r="G26" s="49"/>
      <c r="I26" s="14"/>
      <c r="J26" s="36"/>
      <c r="N26" s="42"/>
      <c r="O26" s="50"/>
    </row>
    <row r="27" spans="2:15" ht="12.75">
      <c r="B27" s="6">
        <v>5</v>
      </c>
      <c r="C27" s="7">
        <v>40</v>
      </c>
      <c r="D27" s="1">
        <v>0.35</v>
      </c>
      <c r="E27" s="8">
        <f>(C27/40*(D27*3785)^2)^0.5</f>
        <v>1324.75</v>
      </c>
      <c r="F27" s="49">
        <f>(E27*1.2/(B27*3.785*2.47))*0.62</f>
        <v>21.085020242914975</v>
      </c>
      <c r="G27" s="49">
        <f t="shared" si="0"/>
        <v>42.17004048582995</v>
      </c>
      <c r="H27" t="s">
        <v>67</v>
      </c>
      <c r="I27" s="6">
        <v>5</v>
      </c>
      <c r="J27" s="36">
        <v>6</v>
      </c>
      <c r="K27" s="1">
        <v>0.4</v>
      </c>
      <c r="L27" s="5">
        <f>K27*3785</f>
        <v>1514</v>
      </c>
      <c r="M27" s="8">
        <f>(J27*1.61)/1.2*(I27*3.785*2.47)</f>
        <v>376.29523750000004</v>
      </c>
      <c r="N27" s="50">
        <f>40*(M27^2/L27^2)</f>
        <v>2.470959826562501</v>
      </c>
      <c r="O27" s="50">
        <f>40*((M27/(20/O$5))^2/L27^2)</f>
        <v>0.6177399566406252</v>
      </c>
    </row>
    <row r="28" spans="2:15" ht="12.75">
      <c r="B28" s="6">
        <v>5</v>
      </c>
      <c r="C28" s="7">
        <v>40</v>
      </c>
      <c r="D28" s="1"/>
      <c r="E28" s="8">
        <f>(C28/40*(D27*3785)^2)^0.5</f>
        <v>1324.75</v>
      </c>
      <c r="F28" s="49">
        <f>(E28*1.2/(B28*3.785*2.47))*0.62</f>
        <v>21.085020242914975</v>
      </c>
      <c r="G28" s="49">
        <f t="shared" si="0"/>
        <v>42.17004048582995</v>
      </c>
      <c r="I28" s="6">
        <v>5</v>
      </c>
      <c r="J28" s="36">
        <v>6</v>
      </c>
      <c r="K28" s="1"/>
      <c r="L28" s="5">
        <f>K27*3785</f>
        <v>1514</v>
      </c>
      <c r="M28" s="8">
        <f>(J28*1.61)/1.2*(I28*3.785*2.47)</f>
        <v>376.29523750000004</v>
      </c>
      <c r="N28" s="50">
        <f>40*(M28^2/L28^2)</f>
        <v>2.470959826562501</v>
      </c>
      <c r="O28" s="50">
        <f>40*((M28/(20/O$5))^2/L28^2)</f>
        <v>0.6177399566406252</v>
      </c>
    </row>
    <row r="29" spans="2:15" ht="12.75">
      <c r="B29" s="6">
        <v>5</v>
      </c>
      <c r="C29" s="7">
        <v>40</v>
      </c>
      <c r="D29" s="1"/>
      <c r="E29" s="8">
        <f>(C29/40*(D27*3785)^2)^0.5</f>
        <v>1324.75</v>
      </c>
      <c r="F29" s="49">
        <f>(E29*1.2/(B29*3.785*2.47))*0.62</f>
        <v>21.085020242914975</v>
      </c>
      <c r="G29" s="49">
        <f t="shared" si="0"/>
        <v>42.17004048582995</v>
      </c>
      <c r="I29" s="6">
        <v>5</v>
      </c>
      <c r="J29" s="36">
        <v>6</v>
      </c>
      <c r="K29" s="1"/>
      <c r="L29" s="5">
        <f>K27*3785</f>
        <v>1514</v>
      </c>
      <c r="M29" s="8">
        <f>(J29*1.61)/1.2*(I29*3.785*2.47)</f>
        <v>376.29523750000004</v>
      </c>
      <c r="N29" s="50">
        <f>40*(M29^2/L29^2)</f>
        <v>2.470959826562501</v>
      </c>
      <c r="O29" s="50">
        <f>40*((M29/(20/O$5))^2/L29^2)</f>
        <v>0.6177399566406252</v>
      </c>
    </row>
    <row r="30" spans="2:15" ht="12.75">
      <c r="B30" s="14"/>
      <c r="C30" s="14"/>
      <c r="F30" s="49"/>
      <c r="G30" s="49"/>
      <c r="I30" s="14"/>
      <c r="J30" s="36"/>
      <c r="N30" s="42"/>
      <c r="O30" s="50"/>
    </row>
    <row r="31" spans="2:15" ht="12.75">
      <c r="B31" s="6">
        <v>5</v>
      </c>
      <c r="C31" s="7">
        <v>40</v>
      </c>
      <c r="D31" s="1">
        <v>0.4</v>
      </c>
      <c r="E31" s="8">
        <f>(C31/40*(D31*3785)^2)^0.5</f>
        <v>1514</v>
      </c>
      <c r="F31" s="49">
        <f>(E31*1.2/(B31*3.785*2.47))*0.62</f>
        <v>24.09716599190283</v>
      </c>
      <c r="G31" s="49">
        <f t="shared" si="0"/>
        <v>48.19433198380566</v>
      </c>
      <c r="H31" t="s">
        <v>41</v>
      </c>
      <c r="I31" s="6">
        <v>5</v>
      </c>
      <c r="J31" s="36">
        <v>6</v>
      </c>
      <c r="K31" s="1">
        <v>0.4</v>
      </c>
      <c r="L31" s="5">
        <f>K31*3785</f>
        <v>1514</v>
      </c>
      <c r="M31" s="8">
        <f>(J31*1.61)/1.2*(I31*3.785*2.47)</f>
        <v>376.29523750000004</v>
      </c>
      <c r="N31" s="50">
        <f>40*(M31^2/L31^2)</f>
        <v>2.470959826562501</v>
      </c>
      <c r="O31" s="50">
        <f>40*((M31/(20/O$5))^2/L31^2)</f>
        <v>0.6177399566406252</v>
      </c>
    </row>
    <row r="32" spans="2:15" ht="12.75">
      <c r="B32" s="6">
        <v>5</v>
      </c>
      <c r="C32" s="7">
        <v>40</v>
      </c>
      <c r="D32" s="1"/>
      <c r="E32" s="8">
        <f>(C32/40*(D31*3785)^2)^0.5</f>
        <v>1514</v>
      </c>
      <c r="F32" s="49">
        <f>(E32*1.2/(B32*3.785*2.47))*0.62</f>
        <v>24.09716599190283</v>
      </c>
      <c r="G32" s="49">
        <f t="shared" si="0"/>
        <v>48.19433198380566</v>
      </c>
      <c r="I32" s="6">
        <v>5</v>
      </c>
      <c r="J32" s="36">
        <v>6</v>
      </c>
      <c r="K32" s="1"/>
      <c r="L32" s="5">
        <f>K31*3785</f>
        <v>1514</v>
      </c>
      <c r="M32" s="8">
        <f>(J32*1.61)/1.2*(I32*3.785*2.47)</f>
        <v>376.29523750000004</v>
      </c>
      <c r="N32" s="50">
        <f>40*(M32^2/L32^2)</f>
        <v>2.470959826562501</v>
      </c>
      <c r="O32" s="50">
        <f>40*((M32/(20/O$5))^2/L32^2)</f>
        <v>0.6177399566406252</v>
      </c>
    </row>
    <row r="33" spans="2:15" ht="12.75">
      <c r="B33" s="6">
        <v>5</v>
      </c>
      <c r="C33" s="7">
        <v>40</v>
      </c>
      <c r="D33" s="1"/>
      <c r="E33" s="8">
        <f>(C33/40*(D31*3785)^2)^0.5</f>
        <v>1514</v>
      </c>
      <c r="F33" s="49">
        <f>(E33*1.2/(B33*3.785*2.47))*0.62</f>
        <v>24.09716599190283</v>
      </c>
      <c r="G33" s="49">
        <f t="shared" si="0"/>
        <v>48.19433198380566</v>
      </c>
      <c r="I33" s="6">
        <v>5</v>
      </c>
      <c r="J33" s="36">
        <v>6</v>
      </c>
      <c r="K33" s="1"/>
      <c r="L33" s="5">
        <f>K31*3785</f>
        <v>1514</v>
      </c>
      <c r="M33" s="8">
        <f>(J33*1.61)/1.2*(I33*3.785*2.47)</f>
        <v>376.29523750000004</v>
      </c>
      <c r="N33" s="50">
        <f>40*(M33^2/L33^2)</f>
        <v>2.470959826562501</v>
      </c>
      <c r="O33" s="50">
        <f>40*((M33/(20/O$5))^2/L33^2)</f>
        <v>0.6177399566406252</v>
      </c>
    </row>
    <row r="34" spans="2:15" ht="12.75">
      <c r="B34" s="14"/>
      <c r="C34" s="14"/>
      <c r="F34" s="49"/>
      <c r="G34" s="49"/>
      <c r="I34" s="14"/>
      <c r="J34" s="36"/>
      <c r="N34" s="42"/>
      <c r="O34" s="50"/>
    </row>
    <row r="35" spans="2:15" ht="12.75">
      <c r="B35" s="6">
        <v>5</v>
      </c>
      <c r="C35" s="7">
        <v>40</v>
      </c>
      <c r="D35" s="1">
        <v>0.5</v>
      </c>
      <c r="E35" s="8">
        <f>(C35/40*(D35*3785)^2)^0.5</f>
        <v>1892.5</v>
      </c>
      <c r="F35" s="49">
        <f>(E35*1.2/(B35*3.785*2.47))*0.62</f>
        <v>30.121457489878537</v>
      </c>
      <c r="G35" s="49">
        <f t="shared" si="0"/>
        <v>60.242914979757074</v>
      </c>
      <c r="H35" t="s">
        <v>42</v>
      </c>
      <c r="I35" s="6">
        <v>5</v>
      </c>
      <c r="J35" s="36">
        <v>6</v>
      </c>
      <c r="K35" s="1">
        <v>0.5</v>
      </c>
      <c r="L35" s="5">
        <f>K35*3785</f>
        <v>1892.5</v>
      </c>
      <c r="M35" s="8">
        <f>(J35*1.61)/1.2*(I35*3.785*2.47)</f>
        <v>376.29523750000004</v>
      </c>
      <c r="N35" s="50">
        <f>40*(M35^2/L35^2)</f>
        <v>1.5814142890000005</v>
      </c>
      <c r="O35" s="50">
        <f>40*((M35/(20/O$5))^2/L35^2)</f>
        <v>0.3953535722500001</v>
      </c>
    </row>
    <row r="36" spans="2:15" ht="12.75">
      <c r="B36" s="6">
        <v>5</v>
      </c>
      <c r="C36" s="7">
        <v>40</v>
      </c>
      <c r="D36" s="1"/>
      <c r="E36" s="8">
        <f>(C36/40*(D35*3785)^2)^0.5</f>
        <v>1892.5</v>
      </c>
      <c r="F36" s="49">
        <f>(E36*1.2/(B36*3.785*2.47))*0.62</f>
        <v>30.121457489878537</v>
      </c>
      <c r="G36" s="49">
        <f t="shared" si="0"/>
        <v>60.242914979757074</v>
      </c>
      <c r="I36" s="6">
        <v>5</v>
      </c>
      <c r="J36" s="36">
        <v>6</v>
      </c>
      <c r="K36" s="1"/>
      <c r="L36" s="5">
        <f>K35*3785</f>
        <v>1892.5</v>
      </c>
      <c r="M36" s="8">
        <f>(J36*1.61)/1.2*(I36*3.785*2.47)</f>
        <v>376.29523750000004</v>
      </c>
      <c r="N36" s="50">
        <f>40*(M36^2/L36^2)</f>
        <v>1.5814142890000005</v>
      </c>
      <c r="O36" s="50">
        <f>40*((M36/(20/O$5))^2/L36^2)</f>
        <v>0.3953535722500001</v>
      </c>
    </row>
    <row r="37" spans="2:15" ht="12.75">
      <c r="B37" s="6">
        <v>5</v>
      </c>
      <c r="C37" s="7">
        <v>40</v>
      </c>
      <c r="D37" s="1"/>
      <c r="E37" s="8">
        <f>(C37/40*(D35*3785)^2)^0.5</f>
        <v>1892.5</v>
      </c>
      <c r="F37" s="49">
        <f>(E37*1.2/(B37*3.785*2.47))*0.62</f>
        <v>30.121457489878537</v>
      </c>
      <c r="G37" s="49">
        <f t="shared" si="0"/>
        <v>60.242914979757074</v>
      </c>
      <c r="I37" s="6">
        <v>5</v>
      </c>
      <c r="J37" s="36">
        <v>6</v>
      </c>
      <c r="K37" s="1"/>
      <c r="L37" s="5">
        <f>K35*3785</f>
        <v>1892.5</v>
      </c>
      <c r="M37" s="8">
        <f>(J37*1.61)/1.2*(I37*3.785*2.47)</f>
        <v>376.29523750000004</v>
      </c>
      <c r="N37" s="50">
        <f>40*(M37^2/L37^2)</f>
        <v>1.5814142890000005</v>
      </c>
      <c r="O37" s="50">
        <f>40*((M37/(20/O$5))^2/L37^2)</f>
        <v>0.3953535722500001</v>
      </c>
    </row>
    <row r="38" spans="2:15" ht="12.75">
      <c r="B38" s="14"/>
      <c r="C38" s="14"/>
      <c r="F38" s="49"/>
      <c r="G38" s="49"/>
      <c r="I38" s="14"/>
      <c r="J38" s="36"/>
      <c r="N38" s="42"/>
      <c r="O38" s="50"/>
    </row>
    <row r="39" spans="2:15" ht="12.75">
      <c r="B39" s="6">
        <v>5</v>
      </c>
      <c r="C39" s="7">
        <v>40</v>
      </c>
      <c r="D39" s="1">
        <v>0.6</v>
      </c>
      <c r="E39" s="8">
        <f>(C39/40*(D39*3785)^2)^0.5</f>
        <v>2271</v>
      </c>
      <c r="F39" s="49">
        <f>(E39*1.2/(B39*3.785*2.47))*0.62</f>
        <v>36.14574898785424</v>
      </c>
      <c r="G39" s="49">
        <f t="shared" si="0"/>
        <v>72.29149797570848</v>
      </c>
      <c r="H39" t="s">
        <v>43</v>
      </c>
      <c r="I39" s="6">
        <v>5</v>
      </c>
      <c r="J39" s="36">
        <v>6</v>
      </c>
      <c r="K39" s="1">
        <v>0.6</v>
      </c>
      <c r="L39" s="5">
        <f>K39*3785</f>
        <v>2271</v>
      </c>
      <c r="M39" s="8">
        <f>(J39*1.61)/1.2*(I39*3.785*2.47)</f>
        <v>376.29523750000004</v>
      </c>
      <c r="N39" s="50">
        <f>40*(M39^2/L39^2)</f>
        <v>1.0982043673611113</v>
      </c>
      <c r="O39" s="50">
        <f>40*((M39/(20/O$5))^2/L39^2)</f>
        <v>0.2745510918402778</v>
      </c>
    </row>
    <row r="40" spans="2:15" ht="12.75">
      <c r="B40" s="6">
        <v>5</v>
      </c>
      <c r="C40" s="7">
        <v>40</v>
      </c>
      <c r="D40" s="1"/>
      <c r="E40" s="8">
        <f>(C40/40*(D39*3785)^2)^0.5</f>
        <v>2271</v>
      </c>
      <c r="F40" s="49">
        <f>(E40*1.2/(B40*3.785*2.47))*0.62</f>
        <v>36.14574898785424</v>
      </c>
      <c r="G40" s="49">
        <f t="shared" si="0"/>
        <v>72.29149797570848</v>
      </c>
      <c r="I40" s="6">
        <v>5</v>
      </c>
      <c r="J40" s="36">
        <v>6</v>
      </c>
      <c r="K40" s="1"/>
      <c r="L40" s="5">
        <f>K39*3785</f>
        <v>2271</v>
      </c>
      <c r="M40" s="8">
        <f>(J40*1.61)/1.2*(I40*3.785*2.47)</f>
        <v>376.29523750000004</v>
      </c>
      <c r="N40" s="50">
        <f>40*(M40^2/L40^2)</f>
        <v>1.0982043673611113</v>
      </c>
      <c r="O40" s="50">
        <f>40*((M40/(20/O$5))^2/L40^2)</f>
        <v>0.2745510918402778</v>
      </c>
    </row>
    <row r="41" spans="2:15" ht="12.75">
      <c r="B41" s="6">
        <v>5</v>
      </c>
      <c r="C41" s="7">
        <v>40</v>
      </c>
      <c r="D41" s="1"/>
      <c r="E41" s="8">
        <f>(C41/40*(D39*3785)^2)^0.5</f>
        <v>2271</v>
      </c>
      <c r="F41" s="49">
        <f>(E41*1.2/(B41*3.785*2.47))*0.62</f>
        <v>36.14574898785424</v>
      </c>
      <c r="G41" s="49">
        <f t="shared" si="0"/>
        <v>72.29149797570848</v>
      </c>
      <c r="I41" s="6">
        <v>5</v>
      </c>
      <c r="J41" s="36">
        <v>6</v>
      </c>
      <c r="K41" s="1"/>
      <c r="L41" s="5">
        <f>K39*3785</f>
        <v>2271</v>
      </c>
      <c r="M41" s="8">
        <f>(J41*1.61)/1.2*(I41*3.785*2.47)</f>
        <v>376.29523750000004</v>
      </c>
      <c r="N41" s="50">
        <f>40*(M41^2/L41^2)</f>
        <v>1.0982043673611113</v>
      </c>
      <c r="O41" s="50">
        <f>40*((M41/(20/O$5))^2/L41^2)</f>
        <v>0.2745510918402778</v>
      </c>
    </row>
    <row r="44" spans="5:6" ht="12.75">
      <c r="E44" t="s">
        <v>13</v>
      </c>
      <c r="F44" t="s">
        <v>14</v>
      </c>
    </row>
    <row r="46" spans="5:6" ht="12.75">
      <c r="E46" t="s">
        <v>15</v>
      </c>
      <c r="F46" t="s">
        <v>16</v>
      </c>
    </row>
    <row r="48" spans="5:6" ht="12.75">
      <c r="E48" s="11" t="s">
        <v>17</v>
      </c>
      <c r="F48" t="s">
        <v>18</v>
      </c>
    </row>
  </sheetData>
  <printOptions/>
  <pageMargins left="0.75" right="0.75" top="1" bottom="1" header="0.5" footer="0.5"/>
  <pageSetup fitToHeight="1" fitToWidth="1" orientation="portrait" scale="70" r:id="rId3"/>
  <headerFooter alignWithMargins="0">
    <oddHeader>&amp;C&amp;A</oddHeader>
    <oddFooter>&amp;CPage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workbookViewId="0" topLeftCell="A1">
      <selection activeCell="H7" sqref="H7:H37"/>
    </sheetView>
  </sheetViews>
  <sheetFormatPr defaultColWidth="9.140625" defaultRowHeight="12.75"/>
  <cols>
    <col min="2" max="2" width="14.421875" style="0" customWidth="1"/>
    <col min="3" max="3" width="10.00390625" style="0" customWidth="1"/>
    <col min="7" max="7" width="18.28125" style="0" bestFit="1" customWidth="1"/>
    <col min="9" max="9" width="13.8515625" style="0" customWidth="1"/>
    <col min="15" max="15" width="18.28125" style="0" bestFit="1" customWidth="1"/>
  </cols>
  <sheetData>
    <row r="1" spans="2:13" ht="12.75">
      <c r="B1" s="60" t="s">
        <v>30</v>
      </c>
      <c r="C1" s="14"/>
      <c r="D1" s="14"/>
      <c r="E1" s="14"/>
      <c r="F1" s="14"/>
      <c r="I1" s="60" t="s">
        <v>29</v>
      </c>
      <c r="J1" s="14"/>
      <c r="K1" s="14"/>
      <c r="L1" s="14"/>
      <c r="M1" s="14"/>
    </row>
    <row r="2" spans="1:14" ht="12.75">
      <c r="A2" s="13"/>
      <c r="I2" s="41"/>
      <c r="J2" s="40"/>
      <c r="K2" s="40"/>
      <c r="L2" s="40"/>
      <c r="M2" s="40"/>
      <c r="N2" s="40"/>
    </row>
    <row r="3" spans="2:14" ht="12.75">
      <c r="B3" s="40"/>
      <c r="C3" s="40"/>
      <c r="D3" s="40"/>
      <c r="E3" s="40"/>
      <c r="F3" s="40"/>
      <c r="G3" s="55"/>
      <c r="L3" s="10" t="s">
        <v>27</v>
      </c>
      <c r="M3" s="10" t="s">
        <v>28</v>
      </c>
      <c r="N3" s="43"/>
    </row>
    <row r="4" spans="2:15" ht="12.75">
      <c r="B4" s="37" t="s">
        <v>6</v>
      </c>
      <c r="C4" s="37" t="s">
        <v>9</v>
      </c>
      <c r="D4" s="38" t="s">
        <v>7</v>
      </c>
      <c r="E4" s="38" t="s">
        <v>11</v>
      </c>
      <c r="F4" s="47" t="s">
        <v>8</v>
      </c>
      <c r="G4" s="47" t="s">
        <v>48</v>
      </c>
      <c r="I4" s="37" t="s">
        <v>6</v>
      </c>
      <c r="J4" s="37" t="s">
        <v>8</v>
      </c>
      <c r="K4" s="38" t="s">
        <v>7</v>
      </c>
      <c r="L4" s="38" t="s">
        <v>11</v>
      </c>
      <c r="M4" s="38" t="s">
        <v>11</v>
      </c>
      <c r="N4" s="47" t="s">
        <v>9</v>
      </c>
      <c r="O4" s="47" t="s">
        <v>48</v>
      </c>
    </row>
    <row r="5" spans="2:15" ht="12.75">
      <c r="B5" s="39" t="s">
        <v>31</v>
      </c>
      <c r="C5" s="39" t="s">
        <v>10</v>
      </c>
      <c r="D5" s="29"/>
      <c r="E5" s="29" t="s">
        <v>12</v>
      </c>
      <c r="F5" s="48" t="s">
        <v>19</v>
      </c>
      <c r="G5" s="54">
        <v>10</v>
      </c>
      <c r="I5" s="39" t="s">
        <v>31</v>
      </c>
      <c r="J5" s="39" t="s">
        <v>19</v>
      </c>
      <c r="K5" s="29"/>
      <c r="L5" s="29" t="s">
        <v>12</v>
      </c>
      <c r="M5" s="29" t="s">
        <v>12</v>
      </c>
      <c r="N5" s="48" t="s">
        <v>10</v>
      </c>
      <c r="O5" s="54">
        <v>10</v>
      </c>
    </row>
    <row r="6" spans="2:15" ht="12.75">
      <c r="B6" s="14"/>
      <c r="C6" s="14"/>
      <c r="F6" s="43"/>
      <c r="G6" s="43"/>
      <c r="I6" s="14"/>
      <c r="J6" s="14"/>
      <c r="N6" s="43"/>
      <c r="O6" s="43"/>
    </row>
    <row r="7" spans="2:15" ht="12.75">
      <c r="B7" s="6">
        <v>5</v>
      </c>
      <c r="C7" s="7">
        <v>40</v>
      </c>
      <c r="D7" s="1">
        <v>0.1</v>
      </c>
      <c r="E7" s="8">
        <f>(C7/40*(D7*3785)^2)^0.5</f>
        <v>378.5</v>
      </c>
      <c r="F7" s="49">
        <f>(E7*1.2/(B7*4.54*2.47))*0.62</f>
        <v>5.0224544757352545</v>
      </c>
      <c r="G7" s="49">
        <f>F7*20/G$5</f>
        <v>10.044908951470509</v>
      </c>
      <c r="H7" t="s">
        <v>36</v>
      </c>
      <c r="I7" s="6">
        <v>5</v>
      </c>
      <c r="J7" s="36">
        <v>5</v>
      </c>
      <c r="K7" s="1">
        <v>0.1</v>
      </c>
      <c r="L7" s="5">
        <f>K7*3785</f>
        <v>378.5</v>
      </c>
      <c r="M7" s="8">
        <f>(J7*1.61)/1.2*(I7*4.54*2.47)</f>
        <v>376.12954166666674</v>
      </c>
      <c r="N7" s="50">
        <f>40*(M7^2/L7^2)</f>
        <v>39.500547314977055</v>
      </c>
      <c r="O7" s="50">
        <f>40*((M7/(20/O$5))^2/L7^2)</f>
        <v>9.875136828744264</v>
      </c>
    </row>
    <row r="8" spans="2:15" ht="12.75">
      <c r="B8" s="6">
        <v>5</v>
      </c>
      <c r="C8" s="7">
        <v>40</v>
      </c>
      <c r="D8" s="1"/>
      <c r="E8" s="8">
        <f>(C8/40*(D7*3785)^2)^0.5</f>
        <v>378.5</v>
      </c>
      <c r="F8" s="49">
        <f>(E8*1.2/(B8*4.54*2.47))*0.62</f>
        <v>5.0224544757352545</v>
      </c>
      <c r="G8" s="49">
        <f aca="true" t="shared" si="0" ref="G8:G37">F8*20/G$5</f>
        <v>10.044908951470509</v>
      </c>
      <c r="I8" s="6">
        <v>5</v>
      </c>
      <c r="J8" s="36">
        <v>5</v>
      </c>
      <c r="K8" s="1"/>
      <c r="L8" s="5">
        <f>K7*3785</f>
        <v>378.5</v>
      </c>
      <c r="M8" s="8">
        <f>(J8*1.61)/1.2*(I8*4.54*2.47)</f>
        <v>376.12954166666674</v>
      </c>
      <c r="N8" s="50">
        <f>40*(M8^2/L8^2)</f>
        <v>39.500547314977055</v>
      </c>
      <c r="O8" s="50">
        <f>40*((M8/(20/O$5))^2/L8^2)</f>
        <v>9.875136828744264</v>
      </c>
    </row>
    <row r="9" spans="2:15" ht="12.75">
      <c r="B9" s="6">
        <v>5</v>
      </c>
      <c r="C9" s="7">
        <v>40</v>
      </c>
      <c r="D9" s="1"/>
      <c r="E9" s="8">
        <f>(C9/40*(D7*3785)^2)^0.5</f>
        <v>378.5</v>
      </c>
      <c r="F9" s="49">
        <f>(E9*1.2/(B9*4.54*2.47))*0.62</f>
        <v>5.0224544757352545</v>
      </c>
      <c r="G9" s="49">
        <f t="shared" si="0"/>
        <v>10.044908951470509</v>
      </c>
      <c r="I9" s="6">
        <v>5</v>
      </c>
      <c r="J9" s="36">
        <v>5</v>
      </c>
      <c r="K9" s="1"/>
      <c r="L9" s="5">
        <f>K7*3785</f>
        <v>378.5</v>
      </c>
      <c r="M9" s="8">
        <f>(J9*1.61)/1.2*(I9*4.54*2.47)</f>
        <v>376.12954166666674</v>
      </c>
      <c r="N9" s="50">
        <f>40*(M9^2/L9^2)</f>
        <v>39.500547314977055</v>
      </c>
      <c r="O9" s="50">
        <f>40*((M9/(20/O$5))^2/L9^2)</f>
        <v>9.875136828744264</v>
      </c>
    </row>
    <row r="10" spans="2:15" ht="12.75">
      <c r="B10" s="14"/>
      <c r="C10" s="14"/>
      <c r="F10" s="49"/>
      <c r="G10" s="49"/>
      <c r="I10" s="14"/>
      <c r="J10" s="36"/>
      <c r="N10" s="42"/>
      <c r="O10" s="50"/>
    </row>
    <row r="11" spans="2:15" ht="12.75">
      <c r="B11" s="6">
        <v>5</v>
      </c>
      <c r="C11" s="7">
        <v>40</v>
      </c>
      <c r="D11" s="1">
        <v>0.15</v>
      </c>
      <c r="E11" s="8">
        <f>(C11/40*(D11*3785)^2)^0.5</f>
        <v>567.75</v>
      </c>
      <c r="F11" s="49">
        <f>(E11*1.2/(B11*4.54*2.47))*0.62</f>
        <v>7.533681713602881</v>
      </c>
      <c r="G11" s="49">
        <f t="shared" si="0"/>
        <v>15.067363427205763</v>
      </c>
      <c r="H11" t="s">
        <v>37</v>
      </c>
      <c r="I11" s="6">
        <v>5</v>
      </c>
      <c r="J11" s="36">
        <v>5</v>
      </c>
      <c r="K11" s="1">
        <v>0.15</v>
      </c>
      <c r="L11" s="5">
        <f>K11*3785</f>
        <v>567.75</v>
      </c>
      <c r="M11" s="8">
        <f>(J11*1.61)/1.2*(I11*4.54*2.47)</f>
        <v>376.12954166666674</v>
      </c>
      <c r="N11" s="50">
        <f>40*(M11^2/L11^2)</f>
        <v>17.55579880665647</v>
      </c>
      <c r="O11" s="50">
        <f>40*((M11/(20/O$5))^2/L11^2)</f>
        <v>4.388949701664117</v>
      </c>
    </row>
    <row r="12" spans="2:15" ht="12.75">
      <c r="B12" s="6">
        <v>5</v>
      </c>
      <c r="C12" s="7">
        <v>40</v>
      </c>
      <c r="D12" s="1"/>
      <c r="E12" s="8">
        <f>(C12/40*(D11*3785)^2)^0.5</f>
        <v>567.75</v>
      </c>
      <c r="F12" s="49">
        <f>(E12*1.2/(B12*4.54*2.47))*0.62</f>
        <v>7.533681713602881</v>
      </c>
      <c r="G12" s="49">
        <f t="shared" si="0"/>
        <v>15.067363427205763</v>
      </c>
      <c r="I12" s="6">
        <v>5</v>
      </c>
      <c r="J12" s="36">
        <v>5</v>
      </c>
      <c r="K12" s="1"/>
      <c r="L12" s="5">
        <f>K11*3785</f>
        <v>567.75</v>
      </c>
      <c r="M12" s="8">
        <f>(J12*1.61)/1.2*(I12*4.54*2.47)</f>
        <v>376.12954166666674</v>
      </c>
      <c r="N12" s="50">
        <f>40*(M12^2/L12^2)</f>
        <v>17.55579880665647</v>
      </c>
      <c r="O12" s="50">
        <f>40*((M12/(20/O$5))^2/L12^2)</f>
        <v>4.388949701664117</v>
      </c>
    </row>
    <row r="13" spans="2:15" ht="12.75">
      <c r="B13" s="6">
        <v>5</v>
      </c>
      <c r="C13" s="7">
        <v>40</v>
      </c>
      <c r="D13" s="1"/>
      <c r="E13" s="8">
        <f>(C13/40*(D11*3785)^2)^0.5</f>
        <v>567.75</v>
      </c>
      <c r="F13" s="49">
        <f>(E13*1.2/(B13*4.54*2.47))*0.62</f>
        <v>7.533681713602881</v>
      </c>
      <c r="G13" s="49">
        <f t="shared" si="0"/>
        <v>15.067363427205763</v>
      </c>
      <c r="I13" s="6">
        <v>5</v>
      </c>
      <c r="J13" s="36">
        <v>5</v>
      </c>
      <c r="K13" s="1"/>
      <c r="L13" s="5">
        <f>K11*3785</f>
        <v>567.75</v>
      </c>
      <c r="M13" s="8">
        <f>(J13*1.61)/1.2*(I13*4.54*2.47)</f>
        <v>376.12954166666674</v>
      </c>
      <c r="N13" s="50">
        <f>40*(M13^2/L13^2)</f>
        <v>17.55579880665647</v>
      </c>
      <c r="O13" s="50">
        <f>40*((M13/(20/O$5))^2/L13^2)</f>
        <v>4.388949701664117</v>
      </c>
    </row>
    <row r="14" spans="2:15" ht="12.75">
      <c r="B14" s="14"/>
      <c r="C14" s="14"/>
      <c r="F14" s="49"/>
      <c r="G14" s="49"/>
      <c r="I14" s="14"/>
      <c r="J14" s="36"/>
      <c r="N14" s="42"/>
      <c r="O14" s="50"/>
    </row>
    <row r="15" spans="2:15" ht="12.75">
      <c r="B15" s="6">
        <v>5</v>
      </c>
      <c r="C15" s="7">
        <v>40</v>
      </c>
      <c r="D15" s="1">
        <v>0.2</v>
      </c>
      <c r="E15" s="8">
        <f>(C15/40*(D15*3785)^2)^0.5</f>
        <v>757</v>
      </c>
      <c r="F15" s="49">
        <f>(E15*1.2/(B15*4.54*2.47))*0.62</f>
        <v>10.044908951470509</v>
      </c>
      <c r="G15" s="49">
        <f t="shared" si="0"/>
        <v>20.089817902941018</v>
      </c>
      <c r="H15" t="s">
        <v>38</v>
      </c>
      <c r="I15" s="6">
        <v>5</v>
      </c>
      <c r="J15" s="36">
        <v>5</v>
      </c>
      <c r="K15" s="1">
        <v>0.2</v>
      </c>
      <c r="L15" s="5">
        <f>K15*3785</f>
        <v>757</v>
      </c>
      <c r="M15" s="8">
        <f>(J15*1.61)/1.2*(I15*4.54*2.47)</f>
        <v>376.12954166666674</v>
      </c>
      <c r="N15" s="50">
        <f>40*(M15^2/L15^2)</f>
        <v>9.875136828744264</v>
      </c>
      <c r="O15" s="50">
        <f>40*((M15/(20/O$5))^2/L15^2)</f>
        <v>2.468784207186066</v>
      </c>
    </row>
    <row r="16" spans="2:15" ht="12.75">
      <c r="B16" s="6">
        <v>5</v>
      </c>
      <c r="C16" s="7">
        <v>40</v>
      </c>
      <c r="D16" s="1"/>
      <c r="E16" s="8">
        <f>(C16/40*(D15*3785)^2)^0.5</f>
        <v>757</v>
      </c>
      <c r="F16" s="49">
        <f>(E16*1.2/(B16*4.54*2.47))*0.62</f>
        <v>10.044908951470509</v>
      </c>
      <c r="G16" s="49">
        <f t="shared" si="0"/>
        <v>20.089817902941018</v>
      </c>
      <c r="I16" s="6">
        <v>5</v>
      </c>
      <c r="J16" s="36">
        <v>5</v>
      </c>
      <c r="K16" s="1"/>
      <c r="L16" s="5">
        <f>K15*3785</f>
        <v>757</v>
      </c>
      <c r="M16" s="8">
        <f>(J16*1.61)/1.2*(I16*4.54*2.47)</f>
        <v>376.12954166666674</v>
      </c>
      <c r="N16" s="50">
        <f>40*(M16^2/L16^2)</f>
        <v>9.875136828744264</v>
      </c>
      <c r="O16" s="50">
        <f>40*((M16/(20/O$5))^2/L16^2)</f>
        <v>2.468784207186066</v>
      </c>
    </row>
    <row r="17" spans="2:15" ht="12.75">
      <c r="B17" s="6">
        <v>5</v>
      </c>
      <c r="C17" s="7">
        <v>40</v>
      </c>
      <c r="D17" s="1"/>
      <c r="E17" s="8">
        <f>(C17/40*(D15*3785)^2)^0.5</f>
        <v>757</v>
      </c>
      <c r="F17" s="49">
        <f>(E17*1.2/(B17*4.54*2.47))*0.62</f>
        <v>10.044908951470509</v>
      </c>
      <c r="G17" s="49">
        <f t="shared" si="0"/>
        <v>20.089817902941018</v>
      </c>
      <c r="I17" s="6">
        <v>5</v>
      </c>
      <c r="J17" s="36">
        <v>5</v>
      </c>
      <c r="K17" s="1"/>
      <c r="L17" s="5">
        <f>K15*3785</f>
        <v>757</v>
      </c>
      <c r="M17" s="8">
        <f>(J17*1.61)/1.2*(I17*4.54*2.47)</f>
        <v>376.12954166666674</v>
      </c>
      <c r="N17" s="50">
        <f>40*(M17^2/L17^2)</f>
        <v>9.875136828744264</v>
      </c>
      <c r="O17" s="50">
        <f>40*((M17/(20/O$5))^2/L17^2)</f>
        <v>2.468784207186066</v>
      </c>
    </row>
    <row r="18" spans="2:15" ht="12.75">
      <c r="B18" s="14"/>
      <c r="C18" s="14"/>
      <c r="F18" s="49"/>
      <c r="G18" s="49"/>
      <c r="I18" s="14"/>
      <c r="J18" s="36"/>
      <c r="N18" s="42"/>
      <c r="O18" s="50"/>
    </row>
    <row r="19" spans="2:15" ht="12.75">
      <c r="B19" s="6">
        <v>5</v>
      </c>
      <c r="C19" s="7">
        <v>40</v>
      </c>
      <c r="D19" s="1">
        <v>0.25</v>
      </c>
      <c r="E19" s="8">
        <f>(C19/40*(D19*3785)^2)^0.5</f>
        <v>946.25</v>
      </c>
      <c r="F19" s="49">
        <f>(E19*1.2/(B19*4.54*2.47))*0.62</f>
        <v>12.556136189338135</v>
      </c>
      <c r="G19" s="49">
        <f t="shared" si="0"/>
        <v>25.11227237867627</v>
      </c>
      <c r="H19" t="s">
        <v>39</v>
      </c>
      <c r="I19" s="6">
        <v>5</v>
      </c>
      <c r="J19" s="36">
        <v>5</v>
      </c>
      <c r="K19" s="1">
        <v>0.25</v>
      </c>
      <c r="L19" s="5">
        <f>K19*3785</f>
        <v>946.25</v>
      </c>
      <c r="M19" s="8">
        <f>(J19*1.61)/1.2*(I19*4.54*2.47)</f>
        <v>376.12954166666674</v>
      </c>
      <c r="N19" s="50">
        <f>40*(M19^2/L19^2)</f>
        <v>6.320087570396328</v>
      </c>
      <c r="O19" s="50">
        <f>40*((M19/(20/O$5))^2/L19^2)</f>
        <v>1.580021892599082</v>
      </c>
    </row>
    <row r="20" spans="2:15" ht="12.75">
      <c r="B20" s="6">
        <v>5</v>
      </c>
      <c r="C20" s="7">
        <v>40</v>
      </c>
      <c r="D20" s="1"/>
      <c r="E20" s="8">
        <f>(C20/40*(D19*3785)^2)^0.5</f>
        <v>946.25</v>
      </c>
      <c r="F20" s="49">
        <f>(E20*1.2/(B20*4.54*2.47))*0.62</f>
        <v>12.556136189338135</v>
      </c>
      <c r="G20" s="49">
        <f t="shared" si="0"/>
        <v>25.11227237867627</v>
      </c>
      <c r="I20" s="6">
        <v>5</v>
      </c>
      <c r="J20" s="36">
        <v>5</v>
      </c>
      <c r="K20" s="1"/>
      <c r="L20" s="5">
        <f>K19*3785</f>
        <v>946.25</v>
      </c>
      <c r="M20" s="8">
        <f>(J20*1.61)/1.2*(I20*4.54*2.47)</f>
        <v>376.12954166666674</v>
      </c>
      <c r="N20" s="50">
        <f>40*(M20^2/L20^2)</f>
        <v>6.320087570396328</v>
      </c>
      <c r="O20" s="50">
        <f>40*((M20/(20/O$5))^2/L20^2)</f>
        <v>1.580021892599082</v>
      </c>
    </row>
    <row r="21" spans="2:15" ht="12.75">
      <c r="B21" s="6">
        <v>5</v>
      </c>
      <c r="C21" s="7">
        <v>40</v>
      </c>
      <c r="D21" s="1"/>
      <c r="E21" s="8">
        <f>(C21/40*(D19*3785)^2)^0.5</f>
        <v>946.25</v>
      </c>
      <c r="F21" s="49">
        <f>(E21*1.2/(B21*4.54*2.47))*0.62</f>
        <v>12.556136189338135</v>
      </c>
      <c r="G21" s="49">
        <f t="shared" si="0"/>
        <v>25.11227237867627</v>
      </c>
      <c r="I21" s="6">
        <v>5</v>
      </c>
      <c r="J21" s="36">
        <v>5</v>
      </c>
      <c r="K21" s="1"/>
      <c r="L21" s="5">
        <f>K19*3785</f>
        <v>946.25</v>
      </c>
      <c r="M21" s="8">
        <f>(J21*1.61)/1.2*(I21*4.54*2.47)</f>
        <v>376.12954166666674</v>
      </c>
      <c r="N21" s="50">
        <f>40*(M21^2/L21^2)</f>
        <v>6.320087570396328</v>
      </c>
      <c r="O21" s="50">
        <f>40*((M21/(20/O$5))^2/L21^2)</f>
        <v>1.580021892599082</v>
      </c>
    </row>
    <row r="22" spans="2:15" ht="12.75">
      <c r="B22" s="14"/>
      <c r="C22" s="14"/>
      <c r="F22" s="49"/>
      <c r="G22" s="49"/>
      <c r="I22" s="14"/>
      <c r="J22" s="36"/>
      <c r="N22" s="42"/>
      <c r="O22" s="50"/>
    </row>
    <row r="23" spans="2:15" ht="12.75">
      <c r="B23" s="6">
        <v>5</v>
      </c>
      <c r="C23" s="7">
        <v>40</v>
      </c>
      <c r="D23" s="1">
        <v>0.3</v>
      </c>
      <c r="E23" s="8">
        <f>(C23/40*(D23*3785)^2)^0.5</f>
        <v>1135.5</v>
      </c>
      <c r="F23" s="49">
        <f>(E23*1.2/(B23*4.54*2.47))*0.62</f>
        <v>15.067363427205763</v>
      </c>
      <c r="G23" s="49">
        <f t="shared" si="0"/>
        <v>30.134726854411525</v>
      </c>
      <c r="H23" t="s">
        <v>40</v>
      </c>
      <c r="I23" s="6">
        <v>5</v>
      </c>
      <c r="J23" s="36">
        <v>5</v>
      </c>
      <c r="K23" s="1">
        <v>0.3</v>
      </c>
      <c r="L23" s="5">
        <f>K23*3785</f>
        <v>1135.5</v>
      </c>
      <c r="M23" s="8">
        <f>(J23*1.61)/1.2*(I23*4.54*2.47)</f>
        <v>376.12954166666674</v>
      </c>
      <c r="N23" s="50">
        <f>40*(M23^2/L23^2)</f>
        <v>4.388949701664117</v>
      </c>
      <c r="O23" s="50">
        <f>40*((M23/(20/O$5))^2/L23^2)</f>
        <v>1.0972374254160293</v>
      </c>
    </row>
    <row r="24" spans="2:15" ht="12.75">
      <c r="B24" s="6">
        <v>5</v>
      </c>
      <c r="C24" s="7">
        <v>40</v>
      </c>
      <c r="D24" s="1"/>
      <c r="E24" s="8">
        <f>(C24/40*(D23*3785)^2)^0.5</f>
        <v>1135.5</v>
      </c>
      <c r="F24" s="49">
        <f>(E24*1.2/(B24*4.54*2.47))*0.62</f>
        <v>15.067363427205763</v>
      </c>
      <c r="G24" s="49">
        <f t="shared" si="0"/>
        <v>30.134726854411525</v>
      </c>
      <c r="I24" s="6">
        <v>5</v>
      </c>
      <c r="J24" s="36">
        <v>5</v>
      </c>
      <c r="K24" s="1"/>
      <c r="L24" s="5">
        <f>K23*3785</f>
        <v>1135.5</v>
      </c>
      <c r="M24" s="8">
        <f>(J24*1.61)/1.2*(I24*4.54*2.47)</f>
        <v>376.12954166666674</v>
      </c>
      <c r="N24" s="50">
        <f>40*(M24^2/L24^2)</f>
        <v>4.388949701664117</v>
      </c>
      <c r="O24" s="50">
        <f>40*((M24/(20/O$5))^2/L24^2)</f>
        <v>1.0972374254160293</v>
      </c>
    </row>
    <row r="25" spans="2:15" ht="12.75">
      <c r="B25" s="6">
        <v>5</v>
      </c>
      <c r="C25" s="7">
        <v>40</v>
      </c>
      <c r="D25" s="1"/>
      <c r="E25" s="8">
        <f>(C25/40*(D23*3785)^2)^0.5</f>
        <v>1135.5</v>
      </c>
      <c r="F25" s="49">
        <f>(E25*1.2/(B25*4.54*2.47))*0.62</f>
        <v>15.067363427205763</v>
      </c>
      <c r="G25" s="49">
        <f t="shared" si="0"/>
        <v>30.134726854411525</v>
      </c>
      <c r="I25" s="6">
        <v>5</v>
      </c>
      <c r="J25" s="36">
        <v>5</v>
      </c>
      <c r="K25" s="1"/>
      <c r="L25" s="5">
        <f>K23*3785</f>
        <v>1135.5</v>
      </c>
      <c r="M25" s="8">
        <f>(J25*1.61)/1.2*(I25*4.54*2.47)</f>
        <v>376.12954166666674</v>
      </c>
      <c r="N25" s="50">
        <f>40*(M25^2/L25^2)</f>
        <v>4.388949701664117</v>
      </c>
      <c r="O25" s="50">
        <f>40*((M25/(20/O$5))^2/L25^2)</f>
        <v>1.0972374254160293</v>
      </c>
    </row>
    <row r="26" spans="2:15" ht="12.75">
      <c r="B26" s="14"/>
      <c r="C26" s="14"/>
      <c r="F26" s="49"/>
      <c r="G26" s="49"/>
      <c r="I26" s="14"/>
      <c r="J26" s="36"/>
      <c r="N26" s="42"/>
      <c r="O26" s="50"/>
    </row>
    <row r="27" spans="2:15" ht="12.75">
      <c r="B27" s="6">
        <v>5</v>
      </c>
      <c r="C27" s="7">
        <v>40</v>
      </c>
      <c r="D27" s="1">
        <v>0.4</v>
      </c>
      <c r="E27" s="8">
        <f>(C27/40*(D27*3785)^2)^0.5</f>
        <v>1514</v>
      </c>
      <c r="F27" s="49">
        <f>(E27*1.2/(B27*4.54*2.47))*0.62</f>
        <v>20.089817902941018</v>
      </c>
      <c r="G27" s="49">
        <f t="shared" si="0"/>
        <v>40.179635805882036</v>
      </c>
      <c r="H27" t="s">
        <v>41</v>
      </c>
      <c r="I27" s="6">
        <v>5</v>
      </c>
      <c r="J27" s="36">
        <v>5</v>
      </c>
      <c r="K27" s="1">
        <v>0.4</v>
      </c>
      <c r="L27" s="5">
        <f>K27*3785</f>
        <v>1514</v>
      </c>
      <c r="M27" s="8">
        <f>(J27*1.61)/1.2*(I27*4.54*2.47)</f>
        <v>376.12954166666674</v>
      </c>
      <c r="N27" s="50">
        <f>40*(M27^2/L27^2)</f>
        <v>2.468784207186066</v>
      </c>
      <c r="O27" s="50">
        <f>40*((M27/(20/O$5))^2/L27^2)</f>
        <v>0.6171960517965165</v>
      </c>
    </row>
    <row r="28" spans="2:15" ht="12.75">
      <c r="B28" s="6">
        <v>5</v>
      </c>
      <c r="C28" s="7">
        <v>40</v>
      </c>
      <c r="D28" s="1"/>
      <c r="E28" s="8">
        <f>(C28/40*(D27*3785)^2)^0.5</f>
        <v>1514</v>
      </c>
      <c r="F28" s="49">
        <f>(E28*1.2/(B28*4.54*2.47))*0.62</f>
        <v>20.089817902941018</v>
      </c>
      <c r="G28" s="49">
        <f t="shared" si="0"/>
        <v>40.179635805882036</v>
      </c>
      <c r="I28" s="6">
        <v>5</v>
      </c>
      <c r="J28" s="36">
        <v>5</v>
      </c>
      <c r="K28" s="1"/>
      <c r="L28" s="5">
        <f>K27*3785</f>
        <v>1514</v>
      </c>
      <c r="M28" s="8">
        <f>(J28*1.61)/1.2*(I28*4.54*2.47)</f>
        <v>376.12954166666674</v>
      </c>
      <c r="N28" s="50">
        <f>40*(M28^2/L28^2)</f>
        <v>2.468784207186066</v>
      </c>
      <c r="O28" s="50">
        <f>40*((M28/(20/O$5))^2/L28^2)</f>
        <v>0.6171960517965165</v>
      </c>
    </row>
    <row r="29" spans="2:15" ht="12.75">
      <c r="B29" s="6">
        <v>5</v>
      </c>
      <c r="C29" s="7">
        <v>40</v>
      </c>
      <c r="D29" s="1"/>
      <c r="E29" s="8">
        <f>(C29/40*(D27*3785)^2)^0.5</f>
        <v>1514</v>
      </c>
      <c r="F29" s="49">
        <f>(E29*1.2/(B29*4.54*2.47))*0.62</f>
        <v>20.089817902941018</v>
      </c>
      <c r="G29" s="49">
        <f t="shared" si="0"/>
        <v>40.179635805882036</v>
      </c>
      <c r="I29" s="6">
        <v>5</v>
      </c>
      <c r="J29" s="36">
        <v>5</v>
      </c>
      <c r="K29" s="1"/>
      <c r="L29" s="5">
        <f>K27*3785</f>
        <v>1514</v>
      </c>
      <c r="M29" s="8">
        <f>(J29*1.61)/1.2*(I29*4.54*2.47)</f>
        <v>376.12954166666674</v>
      </c>
      <c r="N29" s="50">
        <f>40*(M29^2/L29^2)</f>
        <v>2.468784207186066</v>
      </c>
      <c r="O29" s="50">
        <f>40*((M29/(20/O$5))^2/L29^2)</f>
        <v>0.6171960517965165</v>
      </c>
    </row>
    <row r="30" spans="2:15" ht="12.75">
      <c r="B30" s="14"/>
      <c r="C30" s="14"/>
      <c r="F30" s="49"/>
      <c r="G30" s="49"/>
      <c r="I30" s="14"/>
      <c r="J30" s="36"/>
      <c r="N30" s="42"/>
      <c r="O30" s="50"/>
    </row>
    <row r="31" spans="2:15" ht="12.75">
      <c r="B31" s="6">
        <v>5</v>
      </c>
      <c r="C31" s="7">
        <v>40</v>
      </c>
      <c r="D31" s="1">
        <v>0.5</v>
      </c>
      <c r="E31" s="8">
        <f>(C31/40*(D31*3785)^2)^0.5</f>
        <v>1892.5</v>
      </c>
      <c r="F31" s="49">
        <f>(E31*1.2/(B31*4.54*2.47))*0.62</f>
        <v>25.11227237867627</v>
      </c>
      <c r="G31" s="49">
        <f t="shared" si="0"/>
        <v>50.22454475735254</v>
      </c>
      <c r="H31" t="s">
        <v>42</v>
      </c>
      <c r="I31" s="6">
        <v>5</v>
      </c>
      <c r="J31" s="36">
        <v>5</v>
      </c>
      <c r="K31" s="1">
        <v>0.5</v>
      </c>
      <c r="L31" s="5">
        <f>K31*3785</f>
        <v>1892.5</v>
      </c>
      <c r="M31" s="8">
        <f>(J31*1.61)/1.2*(I31*4.54*2.47)</f>
        <v>376.12954166666674</v>
      </c>
      <c r="N31" s="50">
        <f>40*(M31^2/L31^2)</f>
        <v>1.580021892599082</v>
      </c>
      <c r="O31" s="50">
        <f>40*((M31/(20/O$5))^2/L31^2)</f>
        <v>0.3950054731497705</v>
      </c>
    </row>
    <row r="32" spans="2:15" ht="12.75">
      <c r="B32" s="6">
        <v>5</v>
      </c>
      <c r="C32" s="7">
        <v>40</v>
      </c>
      <c r="D32" s="1"/>
      <c r="E32" s="8">
        <f>(C32/40*(D31*3785)^2)^0.5</f>
        <v>1892.5</v>
      </c>
      <c r="F32" s="49">
        <f>(E32*1.2/(B32*4.54*2.47))*0.62</f>
        <v>25.11227237867627</v>
      </c>
      <c r="G32" s="49">
        <f t="shared" si="0"/>
        <v>50.22454475735254</v>
      </c>
      <c r="I32" s="6">
        <v>5</v>
      </c>
      <c r="J32" s="36">
        <v>5</v>
      </c>
      <c r="K32" s="1"/>
      <c r="L32" s="5">
        <f>K31*3785</f>
        <v>1892.5</v>
      </c>
      <c r="M32" s="8">
        <f>(J32*1.61)/1.2*(I32*4.54*2.47)</f>
        <v>376.12954166666674</v>
      </c>
      <c r="N32" s="50">
        <f>40*(M32^2/L32^2)</f>
        <v>1.580021892599082</v>
      </c>
      <c r="O32" s="50">
        <f>40*((M32/(20/O$5))^2/L32^2)</f>
        <v>0.3950054731497705</v>
      </c>
    </row>
    <row r="33" spans="2:15" ht="12.75">
      <c r="B33" s="6">
        <v>5</v>
      </c>
      <c r="C33" s="7">
        <v>40</v>
      </c>
      <c r="D33" s="1"/>
      <c r="E33" s="8">
        <f>(C33/40*(D31*3785)^2)^0.5</f>
        <v>1892.5</v>
      </c>
      <c r="F33" s="49">
        <f>(E33*1.2/(B33*4.54*2.47))*0.62</f>
        <v>25.11227237867627</v>
      </c>
      <c r="G33" s="49">
        <f t="shared" si="0"/>
        <v>50.22454475735254</v>
      </c>
      <c r="I33" s="6">
        <v>5</v>
      </c>
      <c r="J33" s="36">
        <v>5</v>
      </c>
      <c r="K33" s="1"/>
      <c r="L33" s="5">
        <f>K31*3785</f>
        <v>1892.5</v>
      </c>
      <c r="M33" s="8">
        <f>(J33*1.61)/1.2*(I33*4.54*2.47)</f>
        <v>376.12954166666674</v>
      </c>
      <c r="N33" s="50">
        <f>40*(M33^2/L33^2)</f>
        <v>1.580021892599082</v>
      </c>
      <c r="O33" s="50">
        <f>40*((M33/(20/O$5))^2/L33^2)</f>
        <v>0.3950054731497705</v>
      </c>
    </row>
    <row r="34" spans="2:15" ht="12.75">
      <c r="B34" s="14"/>
      <c r="C34" s="14"/>
      <c r="F34" s="49"/>
      <c r="G34" s="49"/>
      <c r="I34" s="14"/>
      <c r="J34" s="36"/>
      <c r="N34" s="42"/>
      <c r="O34" s="50"/>
    </row>
    <row r="35" spans="2:15" ht="12.75">
      <c r="B35" s="6">
        <v>10</v>
      </c>
      <c r="C35" s="7">
        <v>40</v>
      </c>
      <c r="D35" s="1">
        <v>0.6</v>
      </c>
      <c r="E35" s="8">
        <f>(C35/40*(D35*3785)^2)^0.5</f>
        <v>2271</v>
      </c>
      <c r="F35" s="49">
        <f>(E35*1.2/(B35*4.54*2.47))*0.62</f>
        <v>15.067363427205763</v>
      </c>
      <c r="G35" s="49">
        <f t="shared" si="0"/>
        <v>30.134726854411525</v>
      </c>
      <c r="H35" t="s">
        <v>43</v>
      </c>
      <c r="I35" s="6">
        <v>5</v>
      </c>
      <c r="J35" s="36">
        <v>5</v>
      </c>
      <c r="K35" s="1">
        <v>0.6</v>
      </c>
      <c r="L35" s="5">
        <f>K35*3785</f>
        <v>2271</v>
      </c>
      <c r="M35" s="8">
        <f>(J35*1.61)/1.2*(I35*4.54*2.47)</f>
        <v>376.12954166666674</v>
      </c>
      <c r="N35" s="50">
        <f>40*(M35^2/L35^2)</f>
        <v>1.0972374254160293</v>
      </c>
      <c r="O35" s="50">
        <f>40*((M35/(20/O$5))^2/L35^2)</f>
        <v>0.2743093563540073</v>
      </c>
    </row>
    <row r="36" spans="2:15" ht="12.75">
      <c r="B36" s="6">
        <v>10</v>
      </c>
      <c r="C36" s="7">
        <v>40</v>
      </c>
      <c r="D36" s="1"/>
      <c r="E36" s="8">
        <f>(C36/40*(D35*3785)^2)^0.5</f>
        <v>2271</v>
      </c>
      <c r="F36" s="49">
        <f>(E36*1.2/(B36*4.54*2.47))*0.62</f>
        <v>15.067363427205763</v>
      </c>
      <c r="G36" s="49">
        <f t="shared" si="0"/>
        <v>30.134726854411525</v>
      </c>
      <c r="I36" s="6">
        <v>5</v>
      </c>
      <c r="J36" s="36">
        <v>5</v>
      </c>
      <c r="K36" s="1"/>
      <c r="L36" s="5">
        <f>K35*3785</f>
        <v>2271</v>
      </c>
      <c r="M36" s="8">
        <f>(J36*1.61)/1.2*(I36*4.54*2.47)</f>
        <v>376.12954166666674</v>
      </c>
      <c r="N36" s="50">
        <f>40*(M36^2/L36^2)</f>
        <v>1.0972374254160293</v>
      </c>
      <c r="O36" s="50">
        <f>40*((M36/(20/O$5))^2/L36^2)</f>
        <v>0.2743093563540073</v>
      </c>
    </row>
    <row r="37" spans="2:15" ht="12.75">
      <c r="B37" s="6">
        <v>10</v>
      </c>
      <c r="C37" s="7">
        <v>40</v>
      </c>
      <c r="D37" s="1"/>
      <c r="E37" s="8">
        <f>(C37/40*(D35*3785)^2)^0.5</f>
        <v>2271</v>
      </c>
      <c r="F37" s="49">
        <f>(E37*1.2/(B37*4.54*2.47))*0.62</f>
        <v>15.067363427205763</v>
      </c>
      <c r="G37" s="49">
        <f t="shared" si="0"/>
        <v>30.134726854411525</v>
      </c>
      <c r="I37" s="6">
        <v>5</v>
      </c>
      <c r="J37" s="36">
        <v>5</v>
      </c>
      <c r="K37" s="1"/>
      <c r="L37" s="5">
        <f>K35*3785</f>
        <v>2271</v>
      </c>
      <c r="M37" s="8">
        <f>(J37*1.61)/1.2*(I37*4.54*2.47)</f>
        <v>376.12954166666674</v>
      </c>
      <c r="N37" s="50">
        <f>40*(M37^2/L37^2)</f>
        <v>1.0972374254160293</v>
      </c>
      <c r="O37" s="50">
        <f>40*((M37/(20/O$5))^2/L37^2)</f>
        <v>0.2743093563540073</v>
      </c>
    </row>
    <row r="40" spans="5:6" ht="12.75">
      <c r="E40" t="s">
        <v>13</v>
      </c>
      <c r="F40" t="s">
        <v>14</v>
      </c>
    </row>
    <row r="42" spans="5:6" ht="12.75">
      <c r="E42" t="s">
        <v>15</v>
      </c>
      <c r="F42" t="s">
        <v>16</v>
      </c>
    </row>
    <row r="44" spans="5:6" ht="12.75">
      <c r="E44" s="11" t="s">
        <v>17</v>
      </c>
      <c r="F44" t="s">
        <v>18</v>
      </c>
    </row>
  </sheetData>
  <printOptions/>
  <pageMargins left="0.75" right="0.75" top="1" bottom="1" header="0.5" footer="0.5"/>
  <pageSetup fitToHeight="1" fitToWidth="1" orientation="portrait" scale="70" r:id="rId3"/>
  <headerFooter alignWithMargins="0">
    <oddHeader>&amp;C&amp;A</oddHeader>
    <oddFooter>&amp;CPage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workbookViewId="0" topLeftCell="A1">
      <selection activeCell="R15" sqref="R15"/>
    </sheetView>
  </sheetViews>
  <sheetFormatPr defaultColWidth="9.140625" defaultRowHeight="12.75"/>
  <cols>
    <col min="2" max="2" width="14.421875" style="0" customWidth="1"/>
    <col min="3" max="3" width="10.00390625" style="0" customWidth="1"/>
    <col min="5" max="5" width="0" style="0" hidden="1" customWidth="1"/>
    <col min="8" max="8" width="20.140625" style="0" bestFit="1" customWidth="1"/>
    <col min="9" max="9" width="9.00390625" style="0" bestFit="1" customWidth="1"/>
    <col min="10" max="10" width="13.8515625" style="0" customWidth="1"/>
    <col min="13" max="14" width="0" style="0" hidden="1" customWidth="1"/>
    <col min="16" max="16" width="20.140625" style="0" bestFit="1" customWidth="1"/>
  </cols>
  <sheetData>
    <row r="1" spans="2:15" ht="12.75">
      <c r="B1" s="60" t="s">
        <v>33</v>
      </c>
      <c r="C1" s="14"/>
      <c r="D1" s="14"/>
      <c r="E1" s="14"/>
      <c r="F1" s="14"/>
      <c r="J1" s="60" t="s">
        <v>34</v>
      </c>
      <c r="K1" s="14"/>
      <c r="L1" s="14"/>
      <c r="M1" s="14"/>
      <c r="N1" s="14"/>
      <c r="O1" s="14"/>
    </row>
    <row r="2" spans="1:16" ht="12.75">
      <c r="A2" s="13"/>
      <c r="J2" s="41"/>
      <c r="K2" s="40"/>
      <c r="L2" s="40"/>
      <c r="M2" s="40"/>
      <c r="N2" s="40"/>
      <c r="O2" s="40"/>
      <c r="P2" s="55"/>
    </row>
    <row r="3" spans="2:16" ht="12.75">
      <c r="B3" s="40"/>
      <c r="C3" s="40"/>
      <c r="D3" s="40"/>
      <c r="E3" s="40"/>
      <c r="F3" s="40"/>
      <c r="M3" s="10" t="s">
        <v>27</v>
      </c>
      <c r="N3" s="10" t="s">
        <v>28</v>
      </c>
      <c r="O3" s="43"/>
      <c r="P3" s="43"/>
    </row>
    <row r="4" spans="2:16" ht="12.75">
      <c r="B4" s="37" t="s">
        <v>6</v>
      </c>
      <c r="C4" s="37" t="s">
        <v>9</v>
      </c>
      <c r="D4" s="38" t="s">
        <v>7</v>
      </c>
      <c r="E4" s="38" t="s">
        <v>11</v>
      </c>
      <c r="F4" s="47" t="s">
        <v>8</v>
      </c>
      <c r="G4" s="43"/>
      <c r="H4" s="47" t="s">
        <v>47</v>
      </c>
      <c r="I4" s="52"/>
      <c r="J4" s="37" t="s">
        <v>6</v>
      </c>
      <c r="K4" s="37" t="s">
        <v>8</v>
      </c>
      <c r="L4" s="38" t="s">
        <v>7</v>
      </c>
      <c r="M4" s="38" t="s">
        <v>11</v>
      </c>
      <c r="N4" s="38" t="s">
        <v>11</v>
      </c>
      <c r="O4" s="47" t="s">
        <v>9</v>
      </c>
      <c r="P4" s="47" t="s">
        <v>47</v>
      </c>
    </row>
    <row r="5" spans="2:17" ht="12.75">
      <c r="B5" s="39" t="s">
        <v>32</v>
      </c>
      <c r="C5" s="39" t="s">
        <v>10</v>
      </c>
      <c r="D5" s="29"/>
      <c r="E5" s="29" t="s">
        <v>12</v>
      </c>
      <c r="F5" s="48" t="s">
        <v>35</v>
      </c>
      <c r="G5" s="48" t="s">
        <v>44</v>
      </c>
      <c r="H5" s="54">
        <v>25</v>
      </c>
      <c r="I5" s="61"/>
      <c r="J5" s="39" t="s">
        <v>32</v>
      </c>
      <c r="K5" s="39" t="s">
        <v>35</v>
      </c>
      <c r="L5" s="29"/>
      <c r="M5" s="29" t="s">
        <v>12</v>
      </c>
      <c r="N5" s="29" t="s">
        <v>12</v>
      </c>
      <c r="O5" s="48" t="s">
        <v>10</v>
      </c>
      <c r="P5" s="54">
        <v>25</v>
      </c>
      <c r="Q5" s="52" t="s">
        <v>46</v>
      </c>
    </row>
    <row r="6" spans="2:16" ht="12.75">
      <c r="B6" s="14"/>
      <c r="C6" s="14"/>
      <c r="F6" s="43"/>
      <c r="G6" s="43"/>
      <c r="H6" s="43"/>
      <c r="I6" s="57"/>
      <c r="J6" s="14"/>
      <c r="K6" s="14"/>
      <c r="O6" s="43"/>
      <c r="P6" s="43"/>
    </row>
    <row r="7" spans="2:17" ht="12.75">
      <c r="B7" s="6">
        <v>50</v>
      </c>
      <c r="C7" s="7">
        <v>40</v>
      </c>
      <c r="D7" s="1">
        <v>0.1</v>
      </c>
      <c r="E7" s="8">
        <f>(C7/40*(D7*3785)^2)^0.5</f>
        <v>378.5</v>
      </c>
      <c r="F7" s="49">
        <f>(E7*1.2/B7)</f>
        <v>9.084</v>
      </c>
      <c r="G7" s="51">
        <f>F7*0.62</f>
        <v>5.632079999999999</v>
      </c>
      <c r="H7" s="49">
        <f>F7*50/H$5</f>
        <v>18.168</v>
      </c>
      <c r="I7" t="s">
        <v>36</v>
      </c>
      <c r="J7" s="6">
        <v>50</v>
      </c>
      <c r="K7" s="36">
        <v>13</v>
      </c>
      <c r="L7" s="1">
        <v>0.1</v>
      </c>
      <c r="M7" s="5">
        <f>L7*3785</f>
        <v>378.5</v>
      </c>
      <c r="N7" s="8">
        <f>K7/1.2*(J7)</f>
        <v>541.6666666666667</v>
      </c>
      <c r="O7" s="50">
        <f>40*(N7^2/M7^2)</f>
        <v>81.92047179987131</v>
      </c>
      <c r="P7" s="50">
        <f>40*((N7/(50/P$5))^2/M7^2)</f>
        <v>20.480117949967827</v>
      </c>
      <c r="Q7" s="53">
        <f aca="true" t="shared" si="0" ref="Q7:Q37">O7/14.7</f>
        <v>5.572821210875599</v>
      </c>
    </row>
    <row r="8" spans="2:17" ht="12.75">
      <c r="B8" s="6">
        <v>100</v>
      </c>
      <c r="C8" s="7">
        <v>45</v>
      </c>
      <c r="D8" s="1"/>
      <c r="E8" s="8">
        <f>(C8/40*(D7*3785)^2)^0.5</f>
        <v>401.45987501866233</v>
      </c>
      <c r="F8" s="49">
        <f>(E8*1.2/B8)</f>
        <v>4.817518500223947</v>
      </c>
      <c r="G8" s="51">
        <f>F8*0.62</f>
        <v>2.986861470138847</v>
      </c>
      <c r="H8" s="49">
        <f aca="true" t="shared" si="1" ref="H8:H37">F8*50/H$5</f>
        <v>9.635037000447895</v>
      </c>
      <c r="J8" s="6">
        <v>50</v>
      </c>
      <c r="K8" s="36">
        <v>15</v>
      </c>
      <c r="L8" s="1"/>
      <c r="M8" s="5">
        <f>L7*3785</f>
        <v>378.5</v>
      </c>
      <c r="N8" s="8">
        <f>K8/1.2*(J8)</f>
        <v>625</v>
      </c>
      <c r="O8" s="50">
        <f>40*(N8^2/M8^2)</f>
        <v>109.06571689331976</v>
      </c>
      <c r="P8" s="50">
        <f aca="true" t="shared" si="2" ref="P8:P37">40*((N8/(50/P$5))^2/M8^2)</f>
        <v>27.26642922332994</v>
      </c>
      <c r="Q8" s="53">
        <f t="shared" si="0"/>
        <v>7.419436523355086</v>
      </c>
    </row>
    <row r="9" spans="2:17" ht="12.75">
      <c r="B9" s="6">
        <v>100</v>
      </c>
      <c r="C9" s="7">
        <v>45</v>
      </c>
      <c r="D9" s="1"/>
      <c r="E9" s="8">
        <f>(C9/40*(D7*3785)^2)^0.5</f>
        <v>401.45987501866233</v>
      </c>
      <c r="F9" s="49">
        <f>(E9*1.2/B9)</f>
        <v>4.817518500223947</v>
      </c>
      <c r="G9" s="51">
        <f>F9*0.62</f>
        <v>2.986861470138847</v>
      </c>
      <c r="H9" s="49">
        <f t="shared" si="1"/>
        <v>9.635037000447895</v>
      </c>
      <c r="J9" s="6">
        <v>100</v>
      </c>
      <c r="K9" s="36">
        <v>6</v>
      </c>
      <c r="L9" s="1"/>
      <c r="M9" s="5">
        <f>L7*3785</f>
        <v>378.5</v>
      </c>
      <c r="N9" s="8">
        <f>K9/1.2*(J9)</f>
        <v>500</v>
      </c>
      <c r="O9" s="50">
        <f>40*(N9^2/M9^2)</f>
        <v>69.80205881172465</v>
      </c>
      <c r="P9" s="50">
        <f t="shared" si="2"/>
        <v>17.450514702931162</v>
      </c>
      <c r="Q9" s="53">
        <f t="shared" si="0"/>
        <v>4.748439374947255</v>
      </c>
    </row>
    <row r="10" spans="2:17" ht="12.75">
      <c r="B10" s="14"/>
      <c r="C10" s="14"/>
      <c r="F10" s="49"/>
      <c r="G10" s="43"/>
      <c r="H10" s="49"/>
      <c r="J10" s="14"/>
      <c r="K10" s="36"/>
      <c r="O10" s="42"/>
      <c r="P10" s="50"/>
      <c r="Q10" s="53"/>
    </row>
    <row r="11" spans="2:17" ht="12.75">
      <c r="B11" s="6">
        <v>100</v>
      </c>
      <c r="C11" s="7">
        <v>60</v>
      </c>
      <c r="D11" s="1">
        <v>0.15</v>
      </c>
      <c r="E11" s="8">
        <f>(C11/40*(D11*3785)^2)^0.5</f>
        <v>695.3489007325746</v>
      </c>
      <c r="F11" s="49">
        <f>(E11*1.2/B11)</f>
        <v>8.344186808790894</v>
      </c>
      <c r="G11" s="51">
        <f>F11*0.62</f>
        <v>5.173395821450354</v>
      </c>
      <c r="H11" s="49">
        <f t="shared" si="1"/>
        <v>16.68837361758179</v>
      </c>
      <c r="I11" t="s">
        <v>37</v>
      </c>
      <c r="J11" s="6">
        <v>100</v>
      </c>
      <c r="K11" s="36">
        <v>8.3</v>
      </c>
      <c r="L11" s="1">
        <v>0.15</v>
      </c>
      <c r="M11" s="5">
        <f>L11*3785</f>
        <v>567.75</v>
      </c>
      <c r="N11" s="8">
        <f>K11/1.2*(J11)</f>
        <v>691.6666666666667</v>
      </c>
      <c r="O11" s="50">
        <f>40*(N11^2/M11^2)</f>
        <v>59.366220142465586</v>
      </c>
      <c r="P11" s="50">
        <f t="shared" si="2"/>
        <v>14.841555035616397</v>
      </c>
      <c r="Q11" s="53">
        <f>O11/14.7</f>
        <v>4.038518377038476</v>
      </c>
    </row>
    <row r="12" spans="2:17" ht="12.75">
      <c r="B12" s="6">
        <v>100</v>
      </c>
      <c r="C12" s="7">
        <v>45</v>
      </c>
      <c r="D12" s="1"/>
      <c r="E12" s="8">
        <f>(C12/40*(D11*3785)^2)^0.5</f>
        <v>602.1898125279936</v>
      </c>
      <c r="F12" s="49">
        <f>(E12*1.2/B12)</f>
        <v>7.226277750335922</v>
      </c>
      <c r="G12" s="51">
        <f>F12*0.62</f>
        <v>4.480292205208271</v>
      </c>
      <c r="H12" s="49">
        <f t="shared" si="1"/>
        <v>14.452555500671844</v>
      </c>
      <c r="J12" s="6">
        <v>100</v>
      </c>
      <c r="K12" s="36">
        <v>15</v>
      </c>
      <c r="L12" s="1"/>
      <c r="M12" s="5">
        <f>L11*3785</f>
        <v>567.75</v>
      </c>
      <c r="N12" s="8">
        <f>K12/1.2*(J12)</f>
        <v>1250</v>
      </c>
      <c r="O12" s="50">
        <f>40*(N12^2/M12^2)</f>
        <v>193.89460781034626</v>
      </c>
      <c r="P12" s="50">
        <f t="shared" si="2"/>
        <v>48.473651952586565</v>
      </c>
      <c r="Q12" s="53">
        <f t="shared" si="0"/>
        <v>13.190109374853488</v>
      </c>
    </row>
    <row r="13" spans="2:17" ht="12.75">
      <c r="B13" s="6">
        <v>100</v>
      </c>
      <c r="C13" s="7">
        <v>45</v>
      </c>
      <c r="D13" s="1"/>
      <c r="E13" s="8">
        <f>(C13/40*(D11*3785)^2)^0.5</f>
        <v>602.1898125279936</v>
      </c>
      <c r="F13" s="49">
        <f>(E13*1.2/B13)</f>
        <v>7.226277750335922</v>
      </c>
      <c r="G13" s="51">
        <f>F13*0.62</f>
        <v>4.480292205208271</v>
      </c>
      <c r="H13" s="49">
        <f t="shared" si="1"/>
        <v>14.452555500671844</v>
      </c>
      <c r="J13" s="6">
        <v>100</v>
      </c>
      <c r="K13" s="36">
        <v>6</v>
      </c>
      <c r="L13" s="1"/>
      <c r="M13" s="5">
        <f>L11*3785</f>
        <v>567.75</v>
      </c>
      <c r="N13" s="8">
        <f>K13/1.2*(J13)</f>
        <v>500</v>
      </c>
      <c r="O13" s="50">
        <f>40*(N13^2/M13^2)</f>
        <v>31.023137249655402</v>
      </c>
      <c r="P13" s="50">
        <f t="shared" si="2"/>
        <v>7.755784312413851</v>
      </c>
      <c r="Q13" s="53">
        <f t="shared" si="0"/>
        <v>2.110417499976558</v>
      </c>
    </row>
    <row r="14" spans="2:17" ht="12.75">
      <c r="B14" s="14"/>
      <c r="C14" s="14"/>
      <c r="F14" s="49"/>
      <c r="G14" s="43"/>
      <c r="H14" s="49"/>
      <c r="J14" s="14"/>
      <c r="K14" s="36"/>
      <c r="O14" s="42"/>
      <c r="P14" s="50"/>
      <c r="Q14" s="53"/>
    </row>
    <row r="15" spans="2:17" ht="12.75">
      <c r="B15" s="6">
        <v>100</v>
      </c>
      <c r="C15" s="7">
        <v>40</v>
      </c>
      <c r="D15" s="1">
        <v>0.2</v>
      </c>
      <c r="E15" s="8">
        <f>(C15/40*(D15*3785)^2)^0.5</f>
        <v>757</v>
      </c>
      <c r="F15" s="49">
        <f>(E15*1.2/B15)</f>
        <v>9.084</v>
      </c>
      <c r="G15" s="51">
        <f>F15*0.62</f>
        <v>5.632079999999999</v>
      </c>
      <c r="H15" s="49">
        <f t="shared" si="1"/>
        <v>18.168</v>
      </c>
      <c r="I15" t="s">
        <v>38</v>
      </c>
      <c r="J15" s="6">
        <v>100</v>
      </c>
      <c r="K15" s="36">
        <v>8.3</v>
      </c>
      <c r="L15" s="1">
        <v>0.2</v>
      </c>
      <c r="M15" s="5">
        <f>L15*3785</f>
        <v>757</v>
      </c>
      <c r="N15" s="8">
        <f>K15/1.2*(J15)</f>
        <v>691.6666666666667</v>
      </c>
      <c r="O15" s="50">
        <f>40*(N15^2/M15^2)</f>
        <v>33.39349883013689</v>
      </c>
      <c r="P15" s="50">
        <f t="shared" si="2"/>
        <v>8.348374707534223</v>
      </c>
      <c r="Q15" s="53">
        <f t="shared" si="0"/>
        <v>2.2716665870841424</v>
      </c>
    </row>
    <row r="16" spans="2:17" ht="12.75">
      <c r="B16" s="6">
        <v>100</v>
      </c>
      <c r="C16" s="7">
        <v>45</v>
      </c>
      <c r="D16" s="1"/>
      <c r="E16" s="8">
        <f>(C16/40*(D15*3785)^2)^0.5</f>
        <v>802.9197500373247</v>
      </c>
      <c r="F16" s="49">
        <f>(E16*1.2/B16)</f>
        <v>9.635037000447895</v>
      </c>
      <c r="G16" s="51">
        <f>F16*0.62</f>
        <v>5.973722940277694</v>
      </c>
      <c r="H16" s="49">
        <f t="shared" si="1"/>
        <v>19.27007400089579</v>
      </c>
      <c r="J16" s="6">
        <v>100</v>
      </c>
      <c r="K16" s="36">
        <v>5</v>
      </c>
      <c r="L16" s="1"/>
      <c r="M16" s="5">
        <f>L15*3785</f>
        <v>757</v>
      </c>
      <c r="N16" s="8">
        <f>K16/1.2*(J16)</f>
        <v>416.6666666666667</v>
      </c>
      <c r="O16" s="50">
        <f>40*(N16^2/M16^2)</f>
        <v>12.118412988146643</v>
      </c>
      <c r="P16" s="50">
        <f t="shared" si="2"/>
        <v>3.0296032470366607</v>
      </c>
      <c r="Q16" s="53">
        <f t="shared" si="0"/>
        <v>0.8243818359283431</v>
      </c>
    </row>
    <row r="17" spans="2:17" ht="12.75">
      <c r="B17" s="6">
        <v>100</v>
      </c>
      <c r="C17" s="7">
        <v>45</v>
      </c>
      <c r="D17" s="1"/>
      <c r="E17" s="8">
        <f>(C17/40*(D15*3785)^2)^0.5</f>
        <v>802.9197500373247</v>
      </c>
      <c r="F17" s="49">
        <f>(E17*1.2/B17)</f>
        <v>9.635037000447895</v>
      </c>
      <c r="G17" s="51">
        <f>F17*0.62</f>
        <v>5.973722940277694</v>
      </c>
      <c r="H17" s="49">
        <f t="shared" si="1"/>
        <v>19.27007400089579</v>
      </c>
      <c r="J17" s="6">
        <v>100</v>
      </c>
      <c r="K17" s="36">
        <v>6</v>
      </c>
      <c r="L17" s="1"/>
      <c r="M17" s="5">
        <f>L15*3785</f>
        <v>757</v>
      </c>
      <c r="N17" s="8">
        <f>K17/1.2*(J17)</f>
        <v>500</v>
      </c>
      <c r="O17" s="50">
        <f>40*(N17^2/M17^2)</f>
        <v>17.450514702931162</v>
      </c>
      <c r="P17" s="50">
        <f t="shared" si="2"/>
        <v>4.362628675732791</v>
      </c>
      <c r="Q17" s="53">
        <f t="shared" si="0"/>
        <v>1.1871098437368137</v>
      </c>
    </row>
    <row r="18" spans="2:17" ht="12.75">
      <c r="B18" s="14"/>
      <c r="C18" s="14"/>
      <c r="F18" s="49"/>
      <c r="G18" s="43"/>
      <c r="H18" s="49"/>
      <c r="J18" s="14"/>
      <c r="K18" s="36"/>
      <c r="O18" s="42"/>
      <c r="P18" s="50"/>
      <c r="Q18" s="53"/>
    </row>
    <row r="19" spans="2:17" ht="12.75">
      <c r="B19" s="6">
        <v>200</v>
      </c>
      <c r="C19" s="7">
        <v>45</v>
      </c>
      <c r="D19" s="1">
        <v>0.25</v>
      </c>
      <c r="E19" s="8">
        <f>(C19/40*(D19*3785)^2)^0.5</f>
        <v>1003.6496875466559</v>
      </c>
      <c r="F19" s="49">
        <f>(E19*1.2/B19)</f>
        <v>6.021898125279935</v>
      </c>
      <c r="G19" s="51">
        <f>F19*0.62</f>
        <v>3.7335768376735596</v>
      </c>
      <c r="H19" s="49">
        <f t="shared" si="1"/>
        <v>12.04379625055987</v>
      </c>
      <c r="I19" t="s">
        <v>39</v>
      </c>
      <c r="J19" s="6">
        <v>100</v>
      </c>
      <c r="K19" s="36">
        <v>7</v>
      </c>
      <c r="L19" s="1">
        <v>0.25</v>
      </c>
      <c r="M19" s="5">
        <f>L19*3785</f>
        <v>946.25</v>
      </c>
      <c r="N19" s="8">
        <f>K19/1.2*(J19)</f>
        <v>583.3333333333334</v>
      </c>
      <c r="O19" s="50">
        <f>40*(N19^2/M19^2)</f>
        <v>15.201337252331149</v>
      </c>
      <c r="P19" s="50">
        <f t="shared" si="2"/>
        <v>3.800334313082787</v>
      </c>
      <c r="Q19" s="53">
        <f t="shared" si="0"/>
        <v>1.0341045749885136</v>
      </c>
    </row>
    <row r="20" spans="2:17" ht="12.75">
      <c r="B20" s="6">
        <v>200</v>
      </c>
      <c r="C20" s="7">
        <v>45</v>
      </c>
      <c r="D20" s="1"/>
      <c r="E20" s="8">
        <f>(C20/40*(D19*3785)^2)^0.5</f>
        <v>1003.6496875466559</v>
      </c>
      <c r="F20" s="49">
        <f>(E20*1.2/B20)</f>
        <v>6.021898125279935</v>
      </c>
      <c r="G20" s="51">
        <f>F20*0.62</f>
        <v>3.7335768376735596</v>
      </c>
      <c r="H20" s="49">
        <f t="shared" si="1"/>
        <v>12.04379625055987</v>
      </c>
      <c r="J20" s="6">
        <v>100</v>
      </c>
      <c r="K20" s="36">
        <v>8</v>
      </c>
      <c r="L20" s="1"/>
      <c r="M20" s="5">
        <f>L19*3785</f>
        <v>946.25</v>
      </c>
      <c r="N20" s="8">
        <f>K20/1.2*(J20)</f>
        <v>666.6666666666667</v>
      </c>
      <c r="O20" s="50">
        <f>40*(N20^2/M20^2)</f>
        <v>19.85480783977946</v>
      </c>
      <c r="P20" s="50">
        <f t="shared" si="2"/>
        <v>4.963701959944865</v>
      </c>
      <c r="Q20" s="53">
        <f t="shared" si="0"/>
        <v>1.3506671999849975</v>
      </c>
    </row>
    <row r="21" spans="2:17" ht="12.75">
      <c r="B21" s="6">
        <v>200</v>
      </c>
      <c r="C21" s="7">
        <v>45</v>
      </c>
      <c r="D21" s="1"/>
      <c r="E21" s="8">
        <f>(C21/40*(D19*3785)^2)^0.5</f>
        <v>1003.6496875466559</v>
      </c>
      <c r="F21" s="49">
        <f>(E21*1.2/B21)</f>
        <v>6.021898125279935</v>
      </c>
      <c r="G21" s="51">
        <f>F21*0.62</f>
        <v>3.7335768376735596</v>
      </c>
      <c r="H21" s="49">
        <f t="shared" si="1"/>
        <v>12.04379625055987</v>
      </c>
      <c r="J21" s="6">
        <v>100</v>
      </c>
      <c r="K21" s="36">
        <v>9</v>
      </c>
      <c r="L21" s="1"/>
      <c r="M21" s="5">
        <f>L19*3785</f>
        <v>946.25</v>
      </c>
      <c r="N21" s="8">
        <f>K21/1.2*(J21)</f>
        <v>750</v>
      </c>
      <c r="O21" s="50">
        <f>40*(N21^2/M21^2)</f>
        <v>25.128741172220877</v>
      </c>
      <c r="P21" s="50">
        <f t="shared" si="2"/>
        <v>6.282185293055219</v>
      </c>
      <c r="Q21" s="53">
        <f t="shared" si="0"/>
        <v>1.7094381749810121</v>
      </c>
    </row>
    <row r="22" spans="2:17" ht="12.75">
      <c r="B22" s="14"/>
      <c r="C22" s="14"/>
      <c r="F22" s="49"/>
      <c r="G22" s="43"/>
      <c r="H22" s="49"/>
      <c r="J22" s="14"/>
      <c r="K22" s="36"/>
      <c r="O22" s="42"/>
      <c r="P22" s="50"/>
      <c r="Q22" s="53"/>
    </row>
    <row r="23" spans="2:17" ht="12.75">
      <c r="B23" s="6">
        <v>200</v>
      </c>
      <c r="C23" s="7">
        <v>45</v>
      </c>
      <c r="D23" s="1">
        <v>0.3</v>
      </c>
      <c r="E23" s="8">
        <f>(C23/40*(D23*3785)^2)^0.5</f>
        <v>1204.3796250559872</v>
      </c>
      <c r="F23" s="49">
        <f>(E23*1.2/B23)</f>
        <v>7.226277750335922</v>
      </c>
      <c r="G23" s="51">
        <f>F23*0.62</f>
        <v>4.480292205208271</v>
      </c>
      <c r="H23" s="49">
        <f t="shared" si="1"/>
        <v>14.452555500671844</v>
      </c>
      <c r="I23" t="s">
        <v>40</v>
      </c>
      <c r="J23" s="6">
        <v>100</v>
      </c>
      <c r="K23" s="36">
        <v>10</v>
      </c>
      <c r="L23" s="1">
        <v>0.3</v>
      </c>
      <c r="M23" s="5">
        <f>L23*3785</f>
        <v>1135.5</v>
      </c>
      <c r="N23" s="8">
        <f>K23/1.2*(J23)</f>
        <v>833.3333333333334</v>
      </c>
      <c r="O23" s="50">
        <f>40*(N23^2/M23^2)</f>
        <v>21.543845312260697</v>
      </c>
      <c r="P23" s="50">
        <f t="shared" si="2"/>
        <v>5.385961328065174</v>
      </c>
      <c r="Q23" s="53">
        <f t="shared" si="0"/>
        <v>1.4655677083170542</v>
      </c>
    </row>
    <row r="24" spans="2:17" ht="12.75">
      <c r="B24" s="6">
        <v>200</v>
      </c>
      <c r="C24" s="7">
        <v>45</v>
      </c>
      <c r="D24" s="1"/>
      <c r="E24" s="8">
        <f>(C24/40*(D23*3785)^2)^0.5</f>
        <v>1204.3796250559872</v>
      </c>
      <c r="F24" s="49">
        <f>(E24*1.2/B24)</f>
        <v>7.226277750335922</v>
      </c>
      <c r="G24" s="51">
        <f>F24*0.62</f>
        <v>4.480292205208271</v>
      </c>
      <c r="H24" s="49">
        <f t="shared" si="1"/>
        <v>14.452555500671844</v>
      </c>
      <c r="J24" s="6">
        <v>100</v>
      </c>
      <c r="K24" s="36">
        <v>11</v>
      </c>
      <c r="L24" s="1"/>
      <c r="M24" s="5">
        <f>L23*3785</f>
        <v>1135.5</v>
      </c>
      <c r="N24" s="8">
        <f>K24/1.2*(J24)</f>
        <v>916.6666666666667</v>
      </c>
      <c r="O24" s="50">
        <f>40*(N24^2/M24^2)</f>
        <v>26.06805282783544</v>
      </c>
      <c r="P24" s="50">
        <f t="shared" si="2"/>
        <v>6.51701320695886</v>
      </c>
      <c r="Q24" s="53">
        <f t="shared" si="0"/>
        <v>1.7733369270636354</v>
      </c>
    </row>
    <row r="25" spans="2:17" ht="12.75">
      <c r="B25" s="6">
        <v>200</v>
      </c>
      <c r="C25" s="7">
        <v>45</v>
      </c>
      <c r="D25" s="1"/>
      <c r="E25" s="8">
        <f>(C25/40*(D23*3785)^2)^0.5</f>
        <v>1204.3796250559872</v>
      </c>
      <c r="F25" s="49">
        <f>(E25*1.2/B25)</f>
        <v>7.226277750335922</v>
      </c>
      <c r="G25" s="51">
        <f>F25*0.62</f>
        <v>4.480292205208271</v>
      </c>
      <c r="H25" s="49">
        <f t="shared" si="1"/>
        <v>14.452555500671844</v>
      </c>
      <c r="J25" s="6">
        <v>100</v>
      </c>
      <c r="K25" s="36">
        <v>12</v>
      </c>
      <c r="L25" s="1"/>
      <c r="M25" s="5">
        <f>L23*3785</f>
        <v>1135.5</v>
      </c>
      <c r="N25" s="8">
        <f>K25/1.2*(J25)</f>
        <v>1000</v>
      </c>
      <c r="O25" s="50">
        <f>40*(N25^2/M25^2)</f>
        <v>31.023137249655402</v>
      </c>
      <c r="P25" s="50">
        <f t="shared" si="2"/>
        <v>7.755784312413851</v>
      </c>
      <c r="Q25" s="53">
        <f t="shared" si="0"/>
        <v>2.110417499976558</v>
      </c>
    </row>
    <row r="26" spans="2:17" ht="12.75">
      <c r="B26" s="14"/>
      <c r="C26" s="14"/>
      <c r="F26" s="49"/>
      <c r="G26" s="43"/>
      <c r="H26" s="49"/>
      <c r="J26" s="14"/>
      <c r="K26" s="36"/>
      <c r="O26" s="42"/>
      <c r="P26" s="50"/>
      <c r="Q26" s="53"/>
    </row>
    <row r="27" spans="2:17" ht="12.75">
      <c r="B27" s="6">
        <v>55</v>
      </c>
      <c r="C27" s="7">
        <v>10</v>
      </c>
      <c r="D27" s="1">
        <v>0.4</v>
      </c>
      <c r="E27" s="8">
        <f>(C27/40*(D27*3785)^2)^0.5</f>
        <v>757</v>
      </c>
      <c r="F27" s="49">
        <f>(E27*1.2/B27)</f>
        <v>16.516363636363636</v>
      </c>
      <c r="G27" s="51">
        <f>F27*0.62</f>
        <v>10.240145454545454</v>
      </c>
      <c r="H27" s="49">
        <f t="shared" si="1"/>
        <v>33.03272727272727</v>
      </c>
      <c r="I27" t="s">
        <v>41</v>
      </c>
      <c r="J27" s="6">
        <v>55</v>
      </c>
      <c r="K27" s="36">
        <v>10</v>
      </c>
      <c r="L27" s="1">
        <v>0.4</v>
      </c>
      <c r="M27" s="5">
        <f>L27*3785</f>
        <v>1514</v>
      </c>
      <c r="N27" s="8">
        <f>K27/1.2*(J27)</f>
        <v>458.33333333333337</v>
      </c>
      <c r="O27" s="50">
        <f>40*(N27^2/M27^2)</f>
        <v>3.6658199289143596</v>
      </c>
      <c r="P27" s="50">
        <f t="shared" si="2"/>
        <v>0.9164549822285899</v>
      </c>
      <c r="Q27" s="53">
        <f t="shared" si="0"/>
        <v>0.24937550536832379</v>
      </c>
    </row>
    <row r="28" spans="2:17" ht="12.75">
      <c r="B28" s="6">
        <v>55</v>
      </c>
      <c r="C28" s="7">
        <v>40</v>
      </c>
      <c r="D28" s="1"/>
      <c r="E28" s="8">
        <f>(C28/40*(D27*3785)^2)^0.5</f>
        <v>1514</v>
      </c>
      <c r="F28" s="49">
        <f>(E28*1.2/B28)</f>
        <v>33.03272727272727</v>
      </c>
      <c r="G28" s="51">
        <f>F28*0.62</f>
        <v>20.480290909090908</v>
      </c>
      <c r="H28" s="49">
        <f t="shared" si="1"/>
        <v>66.06545454545454</v>
      </c>
      <c r="J28" s="6">
        <v>55</v>
      </c>
      <c r="K28" s="36">
        <v>10</v>
      </c>
      <c r="L28" s="1"/>
      <c r="M28" s="5">
        <f>L27*3785</f>
        <v>1514</v>
      </c>
      <c r="N28" s="8">
        <f>K28/1.2*(J28)</f>
        <v>458.33333333333337</v>
      </c>
      <c r="O28" s="50">
        <f>40*(N28^2/M28^2)</f>
        <v>3.6658199289143596</v>
      </c>
      <c r="P28" s="50">
        <f t="shared" si="2"/>
        <v>0.9164549822285899</v>
      </c>
      <c r="Q28" s="53">
        <f t="shared" si="0"/>
        <v>0.24937550536832379</v>
      </c>
    </row>
    <row r="29" spans="2:17" ht="12.75">
      <c r="B29" s="6">
        <v>55</v>
      </c>
      <c r="C29" s="7">
        <v>60</v>
      </c>
      <c r="D29" s="1"/>
      <c r="E29" s="8">
        <f>(C29/40*(D27*3785)^2)^0.5</f>
        <v>1854.2637352868658</v>
      </c>
      <c r="F29" s="49">
        <f>(E29*1.2/B29)</f>
        <v>40.45666331534979</v>
      </c>
      <c r="G29" s="51">
        <f>F29*0.62</f>
        <v>25.08313125551687</v>
      </c>
      <c r="H29" s="49">
        <f t="shared" si="1"/>
        <v>80.91332663069959</v>
      </c>
      <c r="J29" s="6">
        <v>55</v>
      </c>
      <c r="K29" s="36">
        <v>10</v>
      </c>
      <c r="L29" s="1"/>
      <c r="M29" s="5">
        <f>L27*3785</f>
        <v>1514</v>
      </c>
      <c r="N29" s="8">
        <f>K29/1.2*(J29)</f>
        <v>458.33333333333337</v>
      </c>
      <c r="O29" s="50">
        <f>40*(N29^2/M29^2)</f>
        <v>3.6658199289143596</v>
      </c>
      <c r="P29" s="50">
        <f t="shared" si="2"/>
        <v>0.9164549822285899</v>
      </c>
      <c r="Q29" s="53">
        <f t="shared" si="0"/>
        <v>0.24937550536832379</v>
      </c>
    </row>
    <row r="30" spans="2:17" ht="12.75">
      <c r="B30" s="14"/>
      <c r="C30" s="14"/>
      <c r="F30" s="49"/>
      <c r="G30" s="43"/>
      <c r="H30" s="49"/>
      <c r="J30" s="14"/>
      <c r="K30" s="36"/>
      <c r="O30" s="42"/>
      <c r="P30" s="50"/>
      <c r="Q30" s="53"/>
    </row>
    <row r="31" spans="2:17" ht="12.75">
      <c r="B31" s="6">
        <v>150</v>
      </c>
      <c r="C31" s="7">
        <v>30</v>
      </c>
      <c r="D31" s="1">
        <v>0.5</v>
      </c>
      <c r="E31" s="8">
        <f>(C31/40*(D31*3785)^2)^0.5</f>
        <v>1638.95307666205</v>
      </c>
      <c r="F31" s="49">
        <f>(E31*1.2/B31)</f>
        <v>13.111624613296401</v>
      </c>
      <c r="G31" s="51">
        <f>F31*0.62</f>
        <v>8.129207260243769</v>
      </c>
      <c r="H31" s="49">
        <f t="shared" si="1"/>
        <v>26.223249226592802</v>
      </c>
      <c r="I31" t="s">
        <v>42</v>
      </c>
      <c r="J31" s="6">
        <v>150</v>
      </c>
      <c r="K31" s="36">
        <v>18.2</v>
      </c>
      <c r="L31" s="1">
        <v>0.5</v>
      </c>
      <c r="M31" s="5">
        <f>L31*3785</f>
        <v>1892.5</v>
      </c>
      <c r="N31" s="8">
        <f>K31/1.2*(J31)</f>
        <v>2275</v>
      </c>
      <c r="O31" s="50">
        <f>40*(N31^2/M31^2)</f>
        <v>57.80308490198919</v>
      </c>
      <c r="P31" s="50">
        <f t="shared" si="2"/>
        <v>14.450771225497297</v>
      </c>
      <c r="Q31" s="53">
        <f t="shared" si="0"/>
        <v>3.9321826463938225</v>
      </c>
    </row>
    <row r="32" spans="2:17" ht="12.75">
      <c r="B32" s="6">
        <v>55</v>
      </c>
      <c r="C32" s="7">
        <v>35</v>
      </c>
      <c r="D32" s="1"/>
      <c r="E32" s="8">
        <f>(C32/40*(D31*3785)^2)^0.5</f>
        <v>1770.271651117421</v>
      </c>
      <c r="F32" s="49">
        <f>(E32*1.2/B32)</f>
        <v>38.62410875165282</v>
      </c>
      <c r="G32" s="51">
        <f>F32*0.62</f>
        <v>23.94694742602475</v>
      </c>
      <c r="H32" s="49">
        <f t="shared" si="1"/>
        <v>77.24821750330564</v>
      </c>
      <c r="J32" s="6">
        <v>55</v>
      </c>
      <c r="K32" s="36">
        <v>10</v>
      </c>
      <c r="L32" s="1"/>
      <c r="M32" s="5">
        <f>L31*3785</f>
        <v>1892.5</v>
      </c>
      <c r="N32" s="8">
        <f>K32/1.2*(J32)</f>
        <v>458.33333333333337</v>
      </c>
      <c r="O32" s="50">
        <f>40*(N32^2/M32^2)</f>
        <v>2.34612475450519</v>
      </c>
      <c r="P32" s="50">
        <f t="shared" si="2"/>
        <v>0.5865311886262975</v>
      </c>
      <c r="Q32" s="53">
        <f t="shared" si="0"/>
        <v>0.15960032343572722</v>
      </c>
    </row>
    <row r="33" spans="2:17" ht="12.75">
      <c r="B33" s="6">
        <v>55</v>
      </c>
      <c r="C33" s="7">
        <v>90</v>
      </c>
      <c r="D33" s="1"/>
      <c r="E33" s="8">
        <f>(C33/40*(D31*3785)^2)^0.5</f>
        <v>2838.75</v>
      </c>
      <c r="F33" s="49">
        <f>(E33*1.2/B33)</f>
        <v>61.93636363636364</v>
      </c>
      <c r="G33" s="51">
        <f>F33*0.62</f>
        <v>38.40054545454546</v>
      </c>
      <c r="H33" s="49">
        <f t="shared" si="1"/>
        <v>123.87272727272727</v>
      </c>
      <c r="J33" s="6">
        <v>55</v>
      </c>
      <c r="K33" s="36">
        <v>10</v>
      </c>
      <c r="L33" s="1"/>
      <c r="M33" s="5">
        <f>L31*3785</f>
        <v>1892.5</v>
      </c>
      <c r="N33" s="8">
        <f>K33/1.2*(J33)</f>
        <v>458.33333333333337</v>
      </c>
      <c r="O33" s="50">
        <f>40*(N33^2/M33^2)</f>
        <v>2.34612475450519</v>
      </c>
      <c r="P33" s="50">
        <f t="shared" si="2"/>
        <v>0.5865311886262975</v>
      </c>
      <c r="Q33" s="53">
        <f t="shared" si="0"/>
        <v>0.15960032343572722</v>
      </c>
    </row>
    <row r="34" spans="2:17" ht="12.75">
      <c r="B34" s="14"/>
      <c r="C34" s="14"/>
      <c r="F34" s="49"/>
      <c r="G34" s="43"/>
      <c r="H34" s="49"/>
      <c r="J34" s="14"/>
      <c r="K34" s="36"/>
      <c r="O34" s="42"/>
      <c r="P34" s="50"/>
      <c r="Q34" s="53"/>
    </row>
    <row r="35" spans="2:17" ht="12.75">
      <c r="B35" s="6">
        <v>150</v>
      </c>
      <c r="C35" s="7">
        <v>40</v>
      </c>
      <c r="D35" s="1">
        <v>0.6</v>
      </c>
      <c r="E35" s="8">
        <f>(C35/40*(D35*3785)^2)^0.5</f>
        <v>2271</v>
      </c>
      <c r="F35" s="49">
        <f>(E35*1.2/B35)</f>
        <v>18.168</v>
      </c>
      <c r="G35" s="51">
        <f>F35*0.62</f>
        <v>11.264159999999999</v>
      </c>
      <c r="H35" s="49">
        <f t="shared" si="1"/>
        <v>36.336</v>
      </c>
      <c r="I35" t="s">
        <v>43</v>
      </c>
      <c r="J35" s="6">
        <v>150</v>
      </c>
      <c r="K35" s="36">
        <v>13</v>
      </c>
      <c r="L35" s="1">
        <v>0.6</v>
      </c>
      <c r="M35" s="5">
        <f>L35*3785</f>
        <v>2271</v>
      </c>
      <c r="N35" s="8">
        <f>K35/1.2*(J35)</f>
        <v>1625</v>
      </c>
      <c r="O35" s="50">
        <f>40*(N35^2/M35^2)</f>
        <v>20.480117949967823</v>
      </c>
      <c r="P35" s="50">
        <f t="shared" si="2"/>
        <v>5.120029487491956</v>
      </c>
      <c r="Q35" s="53">
        <f t="shared" si="0"/>
        <v>1.3932053027188995</v>
      </c>
    </row>
    <row r="36" spans="2:17" ht="12.75">
      <c r="B36" s="6">
        <v>55</v>
      </c>
      <c r="C36" s="7">
        <v>40</v>
      </c>
      <c r="D36" s="1"/>
      <c r="E36" s="8">
        <f>(C36/40*(D35*3785)^2)^0.5</f>
        <v>2271</v>
      </c>
      <c r="F36" s="49">
        <f>(E36*1.2/B36)</f>
        <v>49.54909090909091</v>
      </c>
      <c r="G36" s="51">
        <f>F36*0.62</f>
        <v>30.720436363636363</v>
      </c>
      <c r="H36" s="49">
        <f t="shared" si="1"/>
        <v>99.09818181818181</v>
      </c>
      <c r="J36" s="6">
        <v>55</v>
      </c>
      <c r="K36" s="36">
        <v>10</v>
      </c>
      <c r="L36" s="1"/>
      <c r="M36" s="5">
        <f>L35*3785</f>
        <v>2271</v>
      </c>
      <c r="N36" s="8">
        <f>K36/1.2*(J36)</f>
        <v>458.33333333333337</v>
      </c>
      <c r="O36" s="50">
        <f>40*(N36^2/M36^2)</f>
        <v>1.629253301739715</v>
      </c>
      <c r="P36" s="50">
        <f t="shared" si="2"/>
        <v>0.40731332543492876</v>
      </c>
      <c r="Q36" s="53">
        <f t="shared" si="0"/>
        <v>0.11083355794147721</v>
      </c>
    </row>
    <row r="37" spans="2:17" ht="12.75">
      <c r="B37" s="6">
        <v>55</v>
      </c>
      <c r="C37" s="7">
        <v>90</v>
      </c>
      <c r="D37" s="1"/>
      <c r="E37" s="8">
        <f>(C37/40*(D35*3785)^2)^0.5</f>
        <v>3406.5</v>
      </c>
      <c r="F37" s="49">
        <f>(E37*1.2/B37)</f>
        <v>74.32363636363635</v>
      </c>
      <c r="G37" s="51">
        <f>F37*0.62</f>
        <v>46.080654545454536</v>
      </c>
      <c r="H37" s="49">
        <f t="shared" si="1"/>
        <v>148.6472727272727</v>
      </c>
      <c r="J37" s="6">
        <v>55</v>
      </c>
      <c r="K37" s="36">
        <v>10</v>
      </c>
      <c r="L37" s="1"/>
      <c r="M37" s="5">
        <f>L35*3785</f>
        <v>2271</v>
      </c>
      <c r="N37" s="8">
        <f>K37/1.2*(J37)</f>
        <v>458.33333333333337</v>
      </c>
      <c r="O37" s="50">
        <f>40*(N37^2/M37^2)</f>
        <v>1.629253301739715</v>
      </c>
      <c r="P37" s="50">
        <f t="shared" si="2"/>
        <v>0.40731332543492876</v>
      </c>
      <c r="Q37" s="53">
        <f t="shared" si="0"/>
        <v>0.11083355794147721</v>
      </c>
    </row>
    <row r="40" spans="6:8" ht="12.75">
      <c r="F40" t="s">
        <v>13</v>
      </c>
      <c r="H40" t="s">
        <v>14</v>
      </c>
    </row>
    <row r="42" spans="6:8" ht="12.75">
      <c r="F42" t="s">
        <v>15</v>
      </c>
      <c r="H42" t="s">
        <v>16</v>
      </c>
    </row>
    <row r="44" spans="6:8" ht="12.75">
      <c r="F44" s="11" t="s">
        <v>17</v>
      </c>
      <c r="H44" t="s">
        <v>18</v>
      </c>
    </row>
  </sheetData>
  <printOptions/>
  <pageMargins left="0.75" right="0.75" top="1" bottom="1" header="0.5" footer="0.5"/>
  <pageSetup fitToHeight="1" fitToWidth="1" horizontalDpi="300" verticalDpi="300" orientation="portrait" scale="70" r:id="rId3"/>
  <headerFooter alignWithMargins="0">
    <oddHeader>&amp;C&amp;A</oddHeader>
    <oddFooter>&amp;CPage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workbookViewId="0" topLeftCell="A1">
      <pane ySplit="8" topLeftCell="BM9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2" max="2" width="14.421875" style="0" customWidth="1"/>
    <col min="3" max="3" width="10.00390625" style="0" customWidth="1"/>
    <col min="5" max="5" width="9.140625" style="0" hidden="1" customWidth="1"/>
    <col min="6" max="6" width="11.57421875" style="0" hidden="1" customWidth="1"/>
    <col min="7" max="7" width="15.140625" style="0" bestFit="1" customWidth="1"/>
    <col min="8" max="8" width="15.8515625" style="0" hidden="1" customWidth="1"/>
    <col min="9" max="9" width="18.7109375" style="0" bestFit="1" customWidth="1"/>
    <col min="10" max="10" width="12.28125" style="0" hidden="1" customWidth="1"/>
    <col min="11" max="11" width="15.421875" style="0" bestFit="1" customWidth="1"/>
  </cols>
  <sheetData>
    <row r="1" spans="2:11" ht="12.75">
      <c r="B1" s="13"/>
      <c r="C1" t="s">
        <v>69</v>
      </c>
      <c r="G1" s="6">
        <v>20</v>
      </c>
      <c r="H1" s="1"/>
      <c r="I1" s="6">
        <v>60</v>
      </c>
      <c r="J1" s="1"/>
      <c r="K1" s="6">
        <v>100</v>
      </c>
    </row>
    <row r="2" spans="2:11" ht="12.75">
      <c r="B2" s="13"/>
      <c r="G2" s="41" t="s">
        <v>49</v>
      </c>
      <c r="I2" s="41" t="s">
        <v>68</v>
      </c>
      <c r="K2" s="41" t="s">
        <v>50</v>
      </c>
    </row>
    <row r="3" spans="2:11" ht="12.75">
      <c r="B3" s="13"/>
      <c r="G3" s="52" t="s">
        <v>51</v>
      </c>
      <c r="I3" s="52" t="s">
        <v>52</v>
      </c>
      <c r="J3" s="52"/>
      <c r="K3" s="52" t="s">
        <v>53</v>
      </c>
    </row>
    <row r="4" spans="1:11" ht="12.75">
      <c r="A4" s="13"/>
      <c r="G4" s="52" t="s">
        <v>8</v>
      </c>
      <c r="I4" s="52" t="s">
        <v>8</v>
      </c>
      <c r="J4" s="52"/>
      <c r="K4" s="52" t="s">
        <v>8</v>
      </c>
    </row>
    <row r="5" spans="2:11" ht="12.75">
      <c r="B5" s="40"/>
      <c r="C5" s="40"/>
      <c r="D5" s="40"/>
      <c r="E5" s="40"/>
      <c r="F5" s="41" t="s">
        <v>54</v>
      </c>
      <c r="G5" s="56" t="s">
        <v>19</v>
      </c>
      <c r="H5" s="41" t="s">
        <v>55</v>
      </c>
      <c r="I5" s="56" t="s">
        <v>19</v>
      </c>
      <c r="J5" s="41" t="s">
        <v>56</v>
      </c>
      <c r="K5" s="56" t="s">
        <v>19</v>
      </c>
    </row>
    <row r="6" spans="2:11" ht="12.75">
      <c r="B6" s="52" t="s">
        <v>6</v>
      </c>
      <c r="C6" s="52" t="s">
        <v>9</v>
      </c>
      <c r="D6" s="52" t="s">
        <v>7</v>
      </c>
      <c r="E6" s="38" t="s">
        <v>11</v>
      </c>
      <c r="F6" s="38" t="s">
        <v>57</v>
      </c>
      <c r="G6" s="52" t="s">
        <v>58</v>
      </c>
      <c r="H6" s="38" t="s">
        <v>57</v>
      </c>
      <c r="I6" s="52" t="s">
        <v>58</v>
      </c>
      <c r="J6" s="38" t="s">
        <v>57</v>
      </c>
      <c r="K6" s="52" t="s">
        <v>58</v>
      </c>
    </row>
    <row r="7" spans="2:11" ht="12.75">
      <c r="B7" s="56" t="s">
        <v>26</v>
      </c>
      <c r="C7" s="56" t="s">
        <v>10</v>
      </c>
      <c r="D7" s="56"/>
      <c r="E7" s="29" t="s">
        <v>12</v>
      </c>
      <c r="F7" s="29" t="s">
        <v>59</v>
      </c>
      <c r="G7" s="52" t="s">
        <v>60</v>
      </c>
      <c r="H7" s="29" t="s">
        <v>59</v>
      </c>
      <c r="I7" s="52" t="s">
        <v>60</v>
      </c>
      <c r="J7" s="29" t="s">
        <v>59</v>
      </c>
      <c r="K7" s="52" t="s">
        <v>60</v>
      </c>
    </row>
    <row r="8" spans="2:11" ht="12.75" hidden="1">
      <c r="B8" s="57"/>
      <c r="C8" s="57"/>
      <c r="D8" s="57"/>
      <c r="G8" s="58">
        <f>G1</f>
        <v>20</v>
      </c>
      <c r="H8" s="57"/>
      <c r="I8" s="58">
        <f>I1</f>
        <v>60</v>
      </c>
      <c r="J8" s="57"/>
      <c r="K8" s="58">
        <f>K1</f>
        <v>100</v>
      </c>
    </row>
    <row r="9" spans="2:14" ht="12.75">
      <c r="B9" s="6">
        <v>3</v>
      </c>
      <c r="C9" s="7">
        <v>30</v>
      </c>
      <c r="D9" s="58">
        <v>0.3</v>
      </c>
      <c r="E9" s="8">
        <f>(C9/40*(D9*3785)^2)^0.5</f>
        <v>983.3718459972301</v>
      </c>
      <c r="F9" s="8">
        <f>G$8/100*E9</f>
        <v>196.67436919944603</v>
      </c>
      <c r="G9" s="49">
        <f>(F9*1.2/(B9*3.785*2.47))*0.62</f>
        <v>5.217189477049573</v>
      </c>
      <c r="H9" s="59">
        <f>I$8/100*E9</f>
        <v>590.023107598338</v>
      </c>
      <c r="I9" s="49">
        <f>(H9*1.2/(B9*3.785*2.47))*0.62</f>
        <v>15.651568431148718</v>
      </c>
      <c r="J9" s="59">
        <f>K$8/100*E9</f>
        <v>983.3718459972301</v>
      </c>
      <c r="K9" s="49">
        <f>(J9*1.2/(B9*3.785*2.47))*0.62</f>
        <v>26.085947385247863</v>
      </c>
      <c r="N9">
        <v>0.05</v>
      </c>
    </row>
    <row r="10" spans="2:14" ht="12.75">
      <c r="B10" s="6">
        <v>3</v>
      </c>
      <c r="C10" s="7">
        <v>50</v>
      </c>
      <c r="D10" s="58"/>
      <c r="E10" s="8">
        <f>(C10/40*(D9*3785)^2)^0.5</f>
        <v>1269.5275942255057</v>
      </c>
      <c r="F10" s="8">
        <f>G$8/100*E10</f>
        <v>253.90551884510114</v>
      </c>
      <c r="G10" s="49">
        <f>(F10*1.2/(B10*3.785*2.47))*0.62</f>
        <v>6.73536265287386</v>
      </c>
      <c r="H10" s="59">
        <f>I$8/100*E10</f>
        <v>761.7165565353034</v>
      </c>
      <c r="I10" s="49">
        <f>(H10*1.2/(B10*3.785*2.47))*0.62</f>
        <v>20.206087958621577</v>
      </c>
      <c r="J10" s="59">
        <f>K$8/100*E10</f>
        <v>1269.5275942255057</v>
      </c>
      <c r="K10" s="49">
        <f>(J10*1.2/(B10*3.785*2.47))*0.62</f>
        <v>33.6768132643693</v>
      </c>
      <c r="N10">
        <v>0.067</v>
      </c>
    </row>
    <row r="11" spans="2:14" ht="12.75">
      <c r="B11" s="6">
        <v>3</v>
      </c>
      <c r="C11" s="7">
        <v>70</v>
      </c>
      <c r="D11" s="58"/>
      <c r="E11" s="8">
        <f>(C11/40*(D9*3785)^2)^0.5</f>
        <v>1502.1253068569213</v>
      </c>
      <c r="F11" s="8">
        <f>G$8/100*E11</f>
        <v>300.4250613713843</v>
      </c>
      <c r="G11" s="49">
        <f>(F11*1.2/(B11*3.785*2.47))*0.62</f>
        <v>7.969388564502248</v>
      </c>
      <c r="H11" s="59">
        <f>I$8/100*E11</f>
        <v>901.2751841141527</v>
      </c>
      <c r="I11" s="49">
        <f>(H11*1.2/(B11*3.785*2.47))*0.62</f>
        <v>23.908165693506742</v>
      </c>
      <c r="J11" s="59">
        <f>K$8/100*E11</f>
        <v>1502.1253068569213</v>
      </c>
      <c r="K11" s="49">
        <f>(J11*1.2/(B11*3.785*2.47))*0.62</f>
        <v>39.84694282251124</v>
      </c>
      <c r="N11">
        <v>0.1</v>
      </c>
    </row>
    <row r="12" spans="2:14" ht="12.75">
      <c r="B12" s="14"/>
      <c r="C12" s="14"/>
      <c r="D12" s="57"/>
      <c r="F12" s="8"/>
      <c r="G12" s="49"/>
      <c r="H12" s="59"/>
      <c r="I12" s="49"/>
      <c r="J12" s="59"/>
      <c r="K12" s="49"/>
      <c r="N12">
        <v>0.15</v>
      </c>
    </row>
    <row r="13" spans="2:14" ht="12.75">
      <c r="B13" s="6">
        <v>3</v>
      </c>
      <c r="C13" s="7">
        <v>30</v>
      </c>
      <c r="D13" s="58">
        <v>0.4</v>
      </c>
      <c r="E13" s="8">
        <f>(C13/40*(D13*3785)^2)^0.5</f>
        <v>1311.16246132964</v>
      </c>
      <c r="F13" s="8">
        <f>G$8/100*E13</f>
        <v>262.23249226592804</v>
      </c>
      <c r="G13" s="49">
        <f>(F13*1.2/(B13*3.785*2.47))*0.62</f>
        <v>6.956252636066098</v>
      </c>
      <c r="H13" s="59">
        <f>I$8/100*E13</f>
        <v>786.697476797784</v>
      </c>
      <c r="I13" s="49">
        <f>(H13*1.2/(B13*3.785*2.47))*0.62</f>
        <v>20.86875790819829</v>
      </c>
      <c r="J13" s="59">
        <f>K$8/100*E13</f>
        <v>1311.16246132964</v>
      </c>
      <c r="K13" s="49">
        <f>(J13*1.2/(B13*3.785*2.47))*0.62</f>
        <v>34.781263180330484</v>
      </c>
      <c r="N13">
        <v>0.2</v>
      </c>
    </row>
    <row r="14" spans="2:14" ht="12.75">
      <c r="B14" s="6">
        <v>3</v>
      </c>
      <c r="C14" s="7">
        <v>50</v>
      </c>
      <c r="D14" s="58"/>
      <c r="E14" s="8">
        <f>(C14/40*(D13*3785)^2)^0.5</f>
        <v>1692.7034589673408</v>
      </c>
      <c r="F14" s="8">
        <f>G$8/100*E14</f>
        <v>338.54069179346817</v>
      </c>
      <c r="G14" s="49">
        <f>(F14*1.2/(B14*3.785*2.47))*0.62</f>
        <v>8.980483537165147</v>
      </c>
      <c r="H14" s="59">
        <f>I$8/100*E14</f>
        <v>1015.6220753804045</v>
      </c>
      <c r="I14" s="49">
        <f>(H14*1.2/(B14*3.785*2.47))*0.62</f>
        <v>26.94145061149544</v>
      </c>
      <c r="J14" s="59">
        <f>K$8/100*E14</f>
        <v>1692.7034589673408</v>
      </c>
      <c r="K14" s="49">
        <f>(J14*1.2/(B14*3.785*2.47))*0.62</f>
        <v>44.90241768582573</v>
      </c>
      <c r="N14">
        <v>0.25</v>
      </c>
    </row>
    <row r="15" spans="2:14" ht="12.75">
      <c r="B15" s="6">
        <v>3</v>
      </c>
      <c r="C15" s="7">
        <v>70</v>
      </c>
      <c r="D15" s="58"/>
      <c r="E15" s="8">
        <f>(C15/40*(D13*3785)^2)^0.5</f>
        <v>2002.8337424758952</v>
      </c>
      <c r="F15" s="8">
        <f>G$8/100*E15</f>
        <v>400.56674849517907</v>
      </c>
      <c r="G15" s="49">
        <f>(F15*1.2/(B15*3.785*2.47))*0.62</f>
        <v>10.62585141933633</v>
      </c>
      <c r="H15" s="59">
        <f>I$8/100*E15</f>
        <v>1201.7002454855372</v>
      </c>
      <c r="I15" s="49">
        <f>(H15*1.2/(B15*3.785*2.47))*0.62</f>
        <v>31.877554258008992</v>
      </c>
      <c r="J15" s="59">
        <f>K$8/100*E15</f>
        <v>2002.8337424758952</v>
      </c>
      <c r="K15" s="49">
        <f>(J15*1.2/(B15*3.785*2.47))*0.62</f>
        <v>53.129257096681656</v>
      </c>
      <c r="N15">
        <v>0.3</v>
      </c>
    </row>
    <row r="16" spans="2:14" ht="12.75">
      <c r="B16" s="6"/>
      <c r="C16" s="7"/>
      <c r="D16" s="58"/>
      <c r="E16" s="8"/>
      <c r="F16" s="8"/>
      <c r="G16" s="49"/>
      <c r="H16" s="59"/>
      <c r="I16" s="49"/>
      <c r="J16" s="59"/>
      <c r="K16" s="49"/>
      <c r="N16">
        <v>0.35</v>
      </c>
    </row>
    <row r="17" spans="2:14" ht="12.75">
      <c r="B17" s="6">
        <v>3</v>
      </c>
      <c r="C17" s="7">
        <v>30</v>
      </c>
      <c r="D17" s="58">
        <v>0.5</v>
      </c>
      <c r="E17" s="8">
        <f>(C17/40*(D17*3785)^2)^0.5</f>
        <v>1638.95307666205</v>
      </c>
      <c r="F17" s="8">
        <f>G$8/100*E17</f>
        <v>327.79061533241</v>
      </c>
      <c r="G17" s="49">
        <f>(F17*1.2/(B17*3.785*2.47))*0.62</f>
        <v>8.695315795082621</v>
      </c>
      <c r="H17" s="59">
        <f>I$8/100*E17</f>
        <v>983.37184599723</v>
      </c>
      <c r="I17" s="49">
        <f>(H17*1.2/(B17*3.785*2.47))*0.62</f>
        <v>26.085947385247863</v>
      </c>
      <c r="J17" s="59">
        <f>K$8/100*E17</f>
        <v>1638.95307666205</v>
      </c>
      <c r="K17" s="49">
        <f>(J17*1.2/(B17*3.785*2.47))*0.62</f>
        <v>43.476578975413105</v>
      </c>
      <c r="N17">
        <v>0.4</v>
      </c>
    </row>
    <row r="18" spans="2:14" ht="12.75">
      <c r="B18" s="6">
        <v>3</v>
      </c>
      <c r="C18" s="7">
        <v>50</v>
      </c>
      <c r="D18" s="58"/>
      <c r="E18" s="8">
        <f>(C18/40*(D17*3785)^2)^0.5</f>
        <v>2115.879323709176</v>
      </c>
      <c r="F18" s="8">
        <f>G$8/100*E18</f>
        <v>423.1758647418352</v>
      </c>
      <c r="G18" s="49">
        <f>(F18*1.2/(B18*3.785*2.47))*0.62</f>
        <v>11.225604421456433</v>
      </c>
      <c r="H18" s="59">
        <f>I$8/100*E18</f>
        <v>1269.5275942255055</v>
      </c>
      <c r="I18" s="49">
        <f>(H18*1.2/(B18*3.785*2.47))*0.62</f>
        <v>33.6768132643693</v>
      </c>
      <c r="J18" s="59">
        <f>K$8/100*E18</f>
        <v>2115.879323709176</v>
      </c>
      <c r="K18" s="49">
        <f>(J18*1.2/(B18*3.785*2.47))*0.62</f>
        <v>56.128022107282156</v>
      </c>
      <c r="N18">
        <v>0.5</v>
      </c>
    </row>
    <row r="19" spans="2:14" ht="12.75">
      <c r="B19" s="6">
        <v>3</v>
      </c>
      <c r="C19" s="7">
        <v>70</v>
      </c>
      <c r="D19" s="58"/>
      <c r="E19" s="8">
        <f>(C19/40*(D17*3785)^2)^0.5</f>
        <v>2503.5421780948686</v>
      </c>
      <c r="F19" s="8">
        <f>G$8/100*E19</f>
        <v>500.70843561897374</v>
      </c>
      <c r="G19" s="49">
        <f>(F19*1.2/(B19*3.785*2.47))*0.62</f>
        <v>13.282314274170412</v>
      </c>
      <c r="H19" s="59">
        <f>I$8/100*E19</f>
        <v>1502.125306856921</v>
      </c>
      <c r="I19" s="49">
        <f>(H19*1.2/(B19*3.785*2.47))*0.62</f>
        <v>39.84694282251123</v>
      </c>
      <c r="J19" s="59">
        <f>K$8/100*E19</f>
        <v>2503.5421780948686</v>
      </c>
      <c r="K19" s="49">
        <f>(J19*1.2/(B19*3.785*2.47))*0.62</f>
        <v>66.41157137085204</v>
      </c>
      <c r="N19">
        <v>0.6</v>
      </c>
    </row>
    <row r="20" spans="2:14" ht="12.75">
      <c r="B20" s="14"/>
      <c r="C20" s="14"/>
      <c r="D20" s="57"/>
      <c r="F20" s="8"/>
      <c r="G20" s="49"/>
      <c r="H20" s="49"/>
      <c r="I20" s="59"/>
      <c r="J20" s="59"/>
      <c r="K20" s="49"/>
      <c r="N20">
        <v>0.8</v>
      </c>
    </row>
    <row r="21" spans="2:14" ht="12.75">
      <c r="B21" s="6">
        <v>4</v>
      </c>
      <c r="C21" s="7">
        <v>30</v>
      </c>
      <c r="D21" s="58">
        <v>0.3</v>
      </c>
      <c r="E21" s="8">
        <f>(C21/40*(D21*3785)^2)^0.5</f>
        <v>983.3718459972301</v>
      </c>
      <c r="F21" s="8">
        <f>G$8/100*E21</f>
        <v>196.67436919944603</v>
      </c>
      <c r="G21" s="49">
        <f>(F21*1.2/(B21*3.785*2.47))*0.62</f>
        <v>3.91289210778718</v>
      </c>
      <c r="H21" s="59">
        <f>I$8/100*E21</f>
        <v>590.023107598338</v>
      </c>
      <c r="I21" s="49">
        <f>(H21*1.2/(B21*3.785*2.47))*0.62</f>
        <v>11.73867632336154</v>
      </c>
      <c r="J21" s="59">
        <f>K$8/100*E21</f>
        <v>983.3718459972301</v>
      </c>
      <c r="K21" s="49">
        <f>(J21*1.2/(B21*3.785*2.47))*0.62</f>
        <v>19.564460538935897</v>
      </c>
      <c r="N21">
        <v>1</v>
      </c>
    </row>
    <row r="22" spans="2:14" ht="12.75">
      <c r="B22" s="6">
        <v>4</v>
      </c>
      <c r="C22" s="7">
        <v>50</v>
      </c>
      <c r="D22" s="58"/>
      <c r="E22" s="8">
        <f>(C22/40*(D21*3785)^2)^0.5</f>
        <v>1269.5275942255057</v>
      </c>
      <c r="F22" s="8">
        <f>G$8/100*E22</f>
        <v>253.90551884510114</v>
      </c>
      <c r="G22" s="49">
        <f>(F22*1.2/(B22*3.785*2.47))*0.62</f>
        <v>5.051521989655396</v>
      </c>
      <c r="H22" s="59">
        <f>I$8/100*E22</f>
        <v>761.7165565353034</v>
      </c>
      <c r="I22" s="49">
        <f>(H22*1.2/(B22*3.785*2.47))*0.62</f>
        <v>15.154565968966185</v>
      </c>
      <c r="J22" s="59">
        <f>K$8/100*E22</f>
        <v>1269.5275942255057</v>
      </c>
      <c r="K22" s="49">
        <f>(J22*1.2/(B22*3.785*2.47))*0.62</f>
        <v>25.25760994827698</v>
      </c>
      <c r="N22">
        <v>1.25</v>
      </c>
    </row>
    <row r="23" spans="2:14" ht="12.75">
      <c r="B23" s="6">
        <v>4</v>
      </c>
      <c r="C23" s="7">
        <v>70</v>
      </c>
      <c r="D23" s="58"/>
      <c r="E23" s="8">
        <f>(C23/40*(D21*3785)^2)^0.5</f>
        <v>1502.1253068569213</v>
      </c>
      <c r="F23" s="8">
        <f>G$8/100*E23</f>
        <v>300.4250613713843</v>
      </c>
      <c r="G23" s="49">
        <f>(F23*1.2/(B23*3.785*2.47))*0.62</f>
        <v>5.977041423376686</v>
      </c>
      <c r="H23" s="59">
        <f>I$8/100*E23</f>
        <v>901.2751841141527</v>
      </c>
      <c r="I23" s="49">
        <f>(H23*1.2/(B23*3.785*2.47))*0.62</f>
        <v>17.931124270130056</v>
      </c>
      <c r="J23" s="59">
        <f>K$8/100*E23</f>
        <v>1502.1253068569213</v>
      </c>
      <c r="K23" s="49">
        <f>(J23*1.2/(B23*3.785*2.47))*0.62</f>
        <v>29.885207116883425</v>
      </c>
      <c r="N23">
        <v>1.5</v>
      </c>
    </row>
    <row r="24" spans="2:11" ht="12.75">
      <c r="B24" s="14"/>
      <c r="C24" s="14"/>
      <c r="D24" s="57"/>
      <c r="F24" s="8"/>
      <c r="G24" s="49"/>
      <c r="H24" s="59"/>
      <c r="I24" s="49"/>
      <c r="J24" s="59"/>
      <c r="K24" s="49"/>
    </row>
    <row r="25" spans="2:11" ht="12.75">
      <c r="B25" s="6">
        <v>4</v>
      </c>
      <c r="C25" s="7">
        <v>30</v>
      </c>
      <c r="D25" s="58">
        <v>0.4</v>
      </c>
      <c r="E25" s="8">
        <f>(C25/40*(D25*3785)^2)^0.5</f>
        <v>1311.16246132964</v>
      </c>
      <c r="F25" s="8">
        <f>G$8/100*E25</f>
        <v>262.23249226592804</v>
      </c>
      <c r="G25" s="49">
        <f>(F25*1.2/(B25*3.785*2.47))*0.62</f>
        <v>5.2171894770495735</v>
      </c>
      <c r="H25" s="59">
        <f>I$8/100*E25</f>
        <v>786.697476797784</v>
      </c>
      <c r="I25" s="49">
        <f>(H25*1.2/(B25*3.785*2.47))*0.62</f>
        <v>15.651568431148718</v>
      </c>
      <c r="J25" s="59">
        <f>K$8/100*E25</f>
        <v>1311.16246132964</v>
      </c>
      <c r="K25" s="49">
        <f>(J25*1.2/(B25*3.785*2.47))*0.62</f>
        <v>26.085947385247866</v>
      </c>
    </row>
    <row r="26" spans="2:11" ht="12.75">
      <c r="B26" s="6">
        <v>4</v>
      </c>
      <c r="C26" s="7">
        <v>50</v>
      </c>
      <c r="D26" s="58"/>
      <c r="E26" s="8">
        <f>(C26/40*(D25*3785)^2)^0.5</f>
        <v>1692.7034589673408</v>
      </c>
      <c r="F26" s="8">
        <f>G$8/100*E26</f>
        <v>338.54069179346817</v>
      </c>
      <c r="G26" s="49">
        <f>(F26*1.2/(B26*3.785*2.47))*0.62</f>
        <v>6.73536265287386</v>
      </c>
      <c r="H26" s="59">
        <f>I$8/100*E26</f>
        <v>1015.6220753804045</v>
      </c>
      <c r="I26" s="49">
        <f>(H26*1.2/(B26*3.785*2.47))*0.62</f>
        <v>20.206087958621584</v>
      </c>
      <c r="J26" s="59">
        <f>K$8/100*E26</f>
        <v>1692.7034589673408</v>
      </c>
      <c r="K26" s="49">
        <f>(J26*1.2/(B26*3.785*2.47))*0.62</f>
        <v>33.6768132643693</v>
      </c>
    </row>
    <row r="27" spans="2:11" ht="12.75">
      <c r="B27" s="6">
        <v>4</v>
      </c>
      <c r="C27" s="7">
        <v>70</v>
      </c>
      <c r="D27" s="58"/>
      <c r="E27" s="8">
        <f>(C27/40*(D25*3785)^2)^0.5</f>
        <v>2002.8337424758952</v>
      </c>
      <c r="F27" s="8">
        <f>G$8/100*E27</f>
        <v>400.56674849517907</v>
      </c>
      <c r="G27" s="49">
        <f>(F27*1.2/(B27*3.785*2.47))*0.62</f>
        <v>7.969388564502249</v>
      </c>
      <c r="H27" s="59">
        <f>I$8/100*E27</f>
        <v>1201.7002454855372</v>
      </c>
      <c r="I27" s="49">
        <f>(H27*1.2/(B27*3.785*2.47))*0.62</f>
        <v>23.908165693506746</v>
      </c>
      <c r="J27" s="59">
        <f>K$8/100*E27</f>
        <v>2002.8337424758952</v>
      </c>
      <c r="K27" s="49">
        <f>(J27*1.2/(B27*3.785*2.47))*0.62</f>
        <v>39.846942822511245</v>
      </c>
    </row>
    <row r="28" spans="2:11" ht="12.75">
      <c r="B28" s="14"/>
      <c r="C28" s="14"/>
      <c r="D28" s="1"/>
      <c r="E28" s="8"/>
      <c r="F28" s="8"/>
      <c r="G28" s="49"/>
      <c r="H28" s="49"/>
      <c r="I28" s="49"/>
      <c r="J28" s="49"/>
      <c r="K28" s="49"/>
    </row>
    <row r="29" spans="2:11" ht="12.75">
      <c r="B29" s="6">
        <v>4</v>
      </c>
      <c r="C29" s="7">
        <v>30</v>
      </c>
      <c r="D29" s="58">
        <v>0.5</v>
      </c>
      <c r="E29" s="8">
        <f>(C29/40*(D29*3785)^2)^0.5</f>
        <v>1638.95307666205</v>
      </c>
      <c r="F29" s="8">
        <f>G$8/100*E29</f>
        <v>327.79061533241</v>
      </c>
      <c r="G29" s="49">
        <f>(F29*1.2/(B29*3.785*2.47))*0.62</f>
        <v>6.521486846311967</v>
      </c>
      <c r="H29" s="59">
        <f>I$8/100*E29</f>
        <v>983.37184599723</v>
      </c>
      <c r="I29" s="49">
        <f>(H29*1.2/(B29*3.785*2.47))*0.62</f>
        <v>19.564460538935897</v>
      </c>
      <c r="J29" s="59">
        <f>K$8/100*E29</f>
        <v>1638.95307666205</v>
      </c>
      <c r="K29" s="49">
        <f>(J29*1.2/(B29*3.785*2.47))*0.62</f>
        <v>32.60743423155983</v>
      </c>
    </row>
    <row r="30" spans="2:11" ht="12.75">
      <c r="B30" s="6">
        <v>4</v>
      </c>
      <c r="C30" s="7">
        <v>50</v>
      </c>
      <c r="D30" s="58"/>
      <c r="E30" s="8">
        <f>(C30/40*(D29*3785)^2)^0.5</f>
        <v>2115.879323709176</v>
      </c>
      <c r="F30" s="8">
        <f>G$8/100*E30</f>
        <v>423.1758647418352</v>
      </c>
      <c r="G30" s="49">
        <f>(F30*1.2/(B30*3.785*2.47))*0.62</f>
        <v>8.419203316092325</v>
      </c>
      <c r="H30" s="59">
        <f>I$8/100*E30</f>
        <v>1269.5275942255055</v>
      </c>
      <c r="I30" s="49">
        <f>(H30*1.2/(B30*3.785*2.47))*0.62</f>
        <v>25.257609948276976</v>
      </c>
      <c r="J30" s="59">
        <f>K$8/100*E30</f>
        <v>2115.879323709176</v>
      </c>
      <c r="K30" s="49">
        <f>(J30*1.2/(B30*3.785*2.47))*0.62</f>
        <v>42.096016580461615</v>
      </c>
    </row>
    <row r="31" spans="2:11" ht="12.75">
      <c r="B31" s="6">
        <v>4</v>
      </c>
      <c r="C31" s="7">
        <v>70</v>
      </c>
      <c r="D31" s="58"/>
      <c r="E31" s="8">
        <f>(C31/40*(D29*3785)^2)^0.5</f>
        <v>2503.5421780948686</v>
      </c>
      <c r="F31" s="8">
        <f>G$8/100*E31</f>
        <v>500.70843561897374</v>
      </c>
      <c r="G31" s="49">
        <f>(F31*1.2/(B31*3.785*2.47))*0.62</f>
        <v>9.96173570562781</v>
      </c>
      <c r="H31" s="59">
        <f>I$8/100*E31</f>
        <v>1502.125306856921</v>
      </c>
      <c r="I31" s="49">
        <f>(H31*1.2/(B31*3.785*2.47))*0.62</f>
        <v>29.88520711688342</v>
      </c>
      <c r="J31" s="59">
        <f>K$8/100*E31</f>
        <v>2503.5421780948686</v>
      </c>
      <c r="K31" s="49">
        <f>(J31*1.2/(B31*3.785*2.47))*0.62</f>
        <v>49.80867852813905</v>
      </c>
    </row>
    <row r="32" spans="2:11" ht="12.75">
      <c r="B32" s="14"/>
      <c r="C32" s="14"/>
      <c r="D32" s="57"/>
      <c r="F32" s="8"/>
      <c r="G32" s="49"/>
      <c r="H32" s="59"/>
      <c r="I32" s="49"/>
      <c r="J32" s="59"/>
      <c r="K32" s="49"/>
    </row>
    <row r="33" spans="2:11" ht="12.75">
      <c r="B33" s="6">
        <v>8</v>
      </c>
      <c r="C33" s="7">
        <v>30</v>
      </c>
      <c r="D33" s="58">
        <v>0.5</v>
      </c>
      <c r="E33" s="8">
        <f>(C33/40*(D33*3785)^2)^0.5</f>
        <v>1638.95307666205</v>
      </c>
      <c r="F33" s="8">
        <f>G$8/100*E33</f>
        <v>327.79061533241</v>
      </c>
      <c r="G33" s="49">
        <f>(F33*1.2/(B33*3.785*2.47))*0.62</f>
        <v>3.2607434231559833</v>
      </c>
      <c r="H33" s="59">
        <f>I$8/100*E33</f>
        <v>983.37184599723</v>
      </c>
      <c r="I33" s="49">
        <f>(H33*1.2/(B33*3.785*2.47))*0.62</f>
        <v>9.782230269467949</v>
      </c>
      <c r="J33" s="59">
        <f>K$8/100*E33</f>
        <v>1638.95307666205</v>
      </c>
      <c r="K33" s="49">
        <f>(J33*1.2/(B33*3.785*2.47))*0.62</f>
        <v>16.303717115779914</v>
      </c>
    </row>
    <row r="34" spans="2:11" ht="12.75">
      <c r="B34" s="6">
        <v>8</v>
      </c>
      <c r="C34" s="7">
        <v>50</v>
      </c>
      <c r="D34" s="58"/>
      <c r="E34" s="8">
        <f>(C34/40*(D33*3785)^2)^0.5</f>
        <v>2115.879323709176</v>
      </c>
      <c r="F34" s="8">
        <f>G$8/100*E34</f>
        <v>423.1758647418352</v>
      </c>
      <c r="G34" s="49">
        <f>(F34*1.2/(B34*3.785*2.47))*0.62</f>
        <v>4.209601658046163</v>
      </c>
      <c r="H34" s="59">
        <f>I$8/100*E34</f>
        <v>1269.5275942255055</v>
      </c>
      <c r="I34" s="49">
        <f>(H34*1.2/(B34*3.785*2.47))*0.62</f>
        <v>12.628804974138488</v>
      </c>
      <c r="J34" s="59">
        <f>K$8/100*E34</f>
        <v>2115.879323709176</v>
      </c>
      <c r="K34" s="49">
        <f>(J34*1.2/(B34*3.785*2.47))*0.62</f>
        <v>21.048008290230808</v>
      </c>
    </row>
    <row r="35" spans="2:11" ht="12.75">
      <c r="B35" s="6">
        <v>8</v>
      </c>
      <c r="C35" s="7">
        <v>70</v>
      </c>
      <c r="D35" s="58"/>
      <c r="E35" s="8">
        <f>(C35/40*(D33*3785)^2)^0.5</f>
        <v>2503.5421780948686</v>
      </c>
      <c r="F35" s="8">
        <f>G$8/100*E35</f>
        <v>500.70843561897374</v>
      </c>
      <c r="G35" s="49">
        <f>(F35*1.2/(B35*3.785*2.47))*0.62</f>
        <v>4.980867852813905</v>
      </c>
      <c r="H35" s="59">
        <f>I$8/100*E35</f>
        <v>1502.125306856921</v>
      </c>
      <c r="I35" s="49">
        <f>(H35*1.2/(B35*3.785*2.47))*0.62</f>
        <v>14.94260355844171</v>
      </c>
      <c r="J35" s="59">
        <f>K$8/100*E35</f>
        <v>2503.5421780948686</v>
      </c>
      <c r="K35" s="49">
        <f>(J35*1.2/(B35*3.785*2.47))*0.62</f>
        <v>24.904339264069524</v>
      </c>
    </row>
    <row r="36" spans="2:11" ht="12.75">
      <c r="B36" s="14"/>
      <c r="C36" s="14"/>
      <c r="D36" s="1"/>
      <c r="E36" s="8"/>
      <c r="F36" s="8"/>
      <c r="G36" s="49"/>
      <c r="H36" s="49"/>
      <c r="I36" s="49"/>
      <c r="J36" s="49"/>
      <c r="K36" s="49"/>
    </row>
    <row r="37" spans="2:11" ht="12.75">
      <c r="B37" s="6">
        <v>8</v>
      </c>
      <c r="C37" s="7">
        <v>30</v>
      </c>
      <c r="D37" s="58">
        <v>0.6</v>
      </c>
      <c r="E37" s="8">
        <f>(C37/40*(D37*3785)^2)^0.5</f>
        <v>1966.7436919944603</v>
      </c>
      <c r="F37" s="8">
        <f>G$8/100*E37</f>
        <v>393.34873839889207</v>
      </c>
      <c r="G37" s="49">
        <f>(F37*1.2/(B37*3.785*2.47))*0.62</f>
        <v>3.91289210778718</v>
      </c>
      <c r="H37" s="59">
        <f>I$8/100*E37</f>
        <v>1180.046215196676</v>
      </c>
      <c r="I37" s="49">
        <f>(H37*1.2/(B37*3.785*2.47))*0.62</f>
        <v>11.73867632336154</v>
      </c>
      <c r="J37" s="59">
        <f>K$8/100*E37</f>
        <v>1966.7436919944603</v>
      </c>
      <c r="K37" s="49">
        <f>(J37*1.2/(B37*3.785*2.47))*0.62</f>
        <v>19.564460538935897</v>
      </c>
    </row>
    <row r="38" spans="2:11" ht="12.75">
      <c r="B38" s="6">
        <v>8</v>
      </c>
      <c r="C38" s="7">
        <v>50</v>
      </c>
      <c r="D38" s="58"/>
      <c r="E38" s="8">
        <f>(C38/40*(D37*3785)^2)^0.5</f>
        <v>2539.0551884510114</v>
      </c>
      <c r="F38" s="8">
        <f>G$8/100*E38</f>
        <v>507.8110376902023</v>
      </c>
      <c r="G38" s="49">
        <f>(F38*1.2/(B38*3.785*2.47))*0.62</f>
        <v>5.051521989655396</v>
      </c>
      <c r="H38" s="59">
        <f>I$8/100*E38</f>
        <v>1523.4331130706069</v>
      </c>
      <c r="I38" s="49">
        <f>(H38*1.2/(B38*3.785*2.47))*0.62</f>
        <v>15.154565968966185</v>
      </c>
      <c r="J38" s="59">
        <f>K$8/100*E38</f>
        <v>2539.0551884510114</v>
      </c>
      <c r="K38" s="49">
        <f>(J38*1.2/(B38*3.785*2.47))*0.62</f>
        <v>25.25760994827698</v>
      </c>
    </row>
    <row r="39" spans="2:11" ht="12.75">
      <c r="B39" s="6">
        <v>8</v>
      </c>
      <c r="C39" s="7">
        <v>70</v>
      </c>
      <c r="D39" s="58"/>
      <c r="E39" s="8">
        <f>(C39/40*(D37*3785)^2)^0.5</f>
        <v>3004.2506137138425</v>
      </c>
      <c r="F39" s="8">
        <f>G$8/100*E39</f>
        <v>600.8501227427686</v>
      </c>
      <c r="G39" s="49">
        <f>(F39*1.2/(B39*3.785*2.47))*0.62</f>
        <v>5.977041423376686</v>
      </c>
      <c r="H39" s="59">
        <f>I$8/100*E39</f>
        <v>1802.5503682283054</v>
      </c>
      <c r="I39" s="49">
        <f>(H39*1.2/(B39*3.785*2.47))*0.62</f>
        <v>17.931124270130056</v>
      </c>
      <c r="J39" s="59">
        <f>K$8/100*E39</f>
        <v>3004.2506137138425</v>
      </c>
      <c r="K39" s="49">
        <f>(J39*1.2/(B39*3.785*2.47))*0.62</f>
        <v>29.885207116883425</v>
      </c>
    </row>
    <row r="40" spans="2:11" ht="12.75">
      <c r="B40" s="14"/>
      <c r="C40" s="14"/>
      <c r="D40" s="1"/>
      <c r="E40" s="8"/>
      <c r="F40" s="8"/>
      <c r="G40" s="49"/>
      <c r="H40" s="49"/>
      <c r="I40" s="49"/>
      <c r="J40" s="49"/>
      <c r="K40" s="49"/>
    </row>
    <row r="41" spans="2:11" ht="12.75">
      <c r="B41" s="6">
        <v>8</v>
      </c>
      <c r="C41" s="7">
        <v>30</v>
      </c>
      <c r="D41" s="58">
        <v>0.8</v>
      </c>
      <c r="E41" s="8">
        <f>(C41/40*(D41*3785)^2)^0.5</f>
        <v>2622.32492265928</v>
      </c>
      <c r="F41" s="8">
        <f>G$8/100*E41</f>
        <v>524.4649845318561</v>
      </c>
      <c r="G41" s="49">
        <f>(F41*1.2/(B41*3.785*2.47))*0.62</f>
        <v>5.2171894770495735</v>
      </c>
      <c r="H41" s="59">
        <f>I$8/100*E41</f>
        <v>1573.394953595568</v>
      </c>
      <c r="I41" s="49">
        <f>(H41*1.2/(B41*3.785*2.47))*0.62</f>
        <v>15.651568431148718</v>
      </c>
      <c r="J41" s="59">
        <f>K$8/100*E41</f>
        <v>2622.32492265928</v>
      </c>
      <c r="K41" s="49">
        <f>(J41*1.2/(B41*3.785*2.47))*0.62</f>
        <v>26.085947385247866</v>
      </c>
    </row>
    <row r="42" spans="2:11" ht="12.75">
      <c r="B42" s="6">
        <v>8</v>
      </c>
      <c r="C42" s="7">
        <v>50</v>
      </c>
      <c r="D42" s="58"/>
      <c r="E42" s="8">
        <f>(C42/40*(D41*3785)^2)^0.5</f>
        <v>3385.4069179346816</v>
      </c>
      <c r="F42" s="8">
        <f>G$8/100*E42</f>
        <v>677.0813835869363</v>
      </c>
      <c r="G42" s="49">
        <f>(F42*1.2/(B42*3.785*2.47))*0.62</f>
        <v>6.73536265287386</v>
      </c>
      <c r="H42" s="59">
        <f>I$8/100*E42</f>
        <v>2031.244150760809</v>
      </c>
      <c r="I42" s="49">
        <f>(H42*1.2/(B42*3.785*2.47))*0.62</f>
        <v>20.206087958621584</v>
      </c>
      <c r="J42" s="59">
        <f>K$8/100*E42</f>
        <v>3385.4069179346816</v>
      </c>
      <c r="K42" s="49">
        <f>(J42*1.2/(B42*3.785*2.47))*0.62</f>
        <v>33.6768132643693</v>
      </c>
    </row>
    <row r="43" spans="2:11" ht="12.75">
      <c r="B43" s="6">
        <v>8</v>
      </c>
      <c r="C43" s="7">
        <v>70</v>
      </c>
      <c r="D43" s="58"/>
      <c r="E43" s="8">
        <f>(C43/40*(D41*3785)^2)^0.5</f>
        <v>4005.6674849517904</v>
      </c>
      <c r="F43" s="8">
        <f>G$8/100*E43</f>
        <v>801.1334969903581</v>
      </c>
      <c r="G43" s="49">
        <f>(F43*1.2/(B43*3.785*2.47))*0.62</f>
        <v>7.969388564502249</v>
      </c>
      <c r="H43" s="59">
        <f>I$8/100*E43</f>
        <v>2403.4004909710743</v>
      </c>
      <c r="I43" s="49">
        <f>(H43*1.2/(B43*3.785*2.47))*0.62</f>
        <v>23.908165693506746</v>
      </c>
      <c r="J43" s="59">
        <f>K$8/100*E43</f>
        <v>4005.6674849517904</v>
      </c>
      <c r="K43" s="49">
        <f>(J43*1.2/(B43*3.785*2.47))*0.62</f>
        <v>39.846942822511245</v>
      </c>
    </row>
    <row r="44" spans="2:11" ht="12.75">
      <c r="B44" s="14"/>
      <c r="C44" s="14"/>
      <c r="D44" s="1"/>
      <c r="E44" s="8"/>
      <c r="F44" s="8"/>
      <c r="G44" s="49"/>
      <c r="H44" s="49"/>
      <c r="I44" s="49"/>
      <c r="J44" s="49"/>
      <c r="K44" s="49"/>
    </row>
    <row r="45" spans="2:11" ht="12.75">
      <c r="B45" s="6">
        <v>10</v>
      </c>
      <c r="C45" s="7">
        <v>30</v>
      </c>
      <c r="D45" s="58">
        <v>0.6</v>
      </c>
      <c r="E45" s="8">
        <f>(C45/40*(D45*3785)^2)^0.5</f>
        <v>1966.7436919944603</v>
      </c>
      <c r="F45" s="8">
        <f>G$8/100*E45</f>
        <v>393.34873839889207</v>
      </c>
      <c r="G45" s="49">
        <f>(F45*1.2/(B45*3.785*2.47))*0.62</f>
        <v>3.130313686229744</v>
      </c>
      <c r="H45" s="59">
        <f>I$8/100*E45</f>
        <v>1180.046215196676</v>
      </c>
      <c r="I45" s="49">
        <f>(H45*1.2/(B45*3.785*2.47))*0.62</f>
        <v>9.390941058689231</v>
      </c>
      <c r="J45" s="59">
        <f>K$8/100*E45</f>
        <v>1966.7436919944603</v>
      </c>
      <c r="K45" s="49">
        <f>(J45*1.2/(B45*3.785*2.47))*0.62</f>
        <v>15.651568431148718</v>
      </c>
    </row>
    <row r="46" spans="2:11" ht="12.75">
      <c r="B46" s="6">
        <v>10</v>
      </c>
      <c r="C46" s="7">
        <v>50</v>
      </c>
      <c r="D46" s="58"/>
      <c r="E46" s="8">
        <f>(C46/40*(D45*3785)^2)^0.5</f>
        <v>2539.0551884510114</v>
      </c>
      <c r="F46" s="8">
        <f>G$8/100*E46</f>
        <v>507.8110376902023</v>
      </c>
      <c r="G46" s="49">
        <f>(F46*1.2/(B46*3.785*2.47))*0.62</f>
        <v>4.041217591724316</v>
      </c>
      <c r="H46" s="59">
        <f>I$8/100*E46</f>
        <v>1523.4331130706069</v>
      </c>
      <c r="I46" s="49">
        <f>(H46*1.2/(B46*3.785*2.47))*0.62</f>
        <v>12.123652775172948</v>
      </c>
      <c r="J46" s="59">
        <f>K$8/100*E46</f>
        <v>2539.0551884510114</v>
      </c>
      <c r="K46" s="49">
        <f>(J46*1.2/(B46*3.785*2.47))*0.62</f>
        <v>20.206087958621584</v>
      </c>
    </row>
    <row r="47" spans="2:11" ht="12.75">
      <c r="B47" s="6">
        <v>10</v>
      </c>
      <c r="C47" s="7">
        <v>70</v>
      </c>
      <c r="D47" s="58"/>
      <c r="E47" s="8">
        <f>(C47/40*(D45*3785)^2)^0.5</f>
        <v>3004.2506137138425</v>
      </c>
      <c r="F47" s="8">
        <f>G$8/100*E47</f>
        <v>600.8501227427686</v>
      </c>
      <c r="G47" s="49">
        <f>(F47*1.2/(B47*3.785*2.47))*0.62</f>
        <v>4.781633138701348</v>
      </c>
      <c r="H47" s="59">
        <f>I$8/100*E47</f>
        <v>1802.5503682283054</v>
      </c>
      <c r="I47" s="49">
        <f>(H47*1.2/(B47*3.785*2.47))*0.62</f>
        <v>14.344899416104044</v>
      </c>
      <c r="J47" s="59">
        <f>K$8/100*E47</f>
        <v>3004.2506137138425</v>
      </c>
      <c r="K47" s="49">
        <f>(J47*1.2/(B47*3.785*2.47))*0.62</f>
        <v>23.908165693506742</v>
      </c>
    </row>
    <row r="48" spans="2:11" ht="12.75">
      <c r="B48" s="14"/>
      <c r="C48" s="14"/>
      <c r="G48" s="43"/>
      <c r="H48" s="43"/>
      <c r="I48" s="43"/>
      <c r="J48" s="43"/>
      <c r="K48" s="43"/>
    </row>
    <row r="49" spans="2:11" ht="12.75">
      <c r="B49" s="6">
        <v>10</v>
      </c>
      <c r="C49" s="7">
        <v>30</v>
      </c>
      <c r="D49" s="58">
        <v>0.8</v>
      </c>
      <c r="E49" s="8">
        <f>(C49/40*(D49*3785)^2)^0.5</f>
        <v>2622.32492265928</v>
      </c>
      <c r="F49" s="8">
        <f>G$8/100*E49</f>
        <v>524.4649845318561</v>
      </c>
      <c r="G49" s="49">
        <f>(F49*1.2/(B49*3.785*2.47))*0.62</f>
        <v>4.173751581639659</v>
      </c>
      <c r="H49" s="59">
        <f>I$8/100*E49</f>
        <v>1573.394953595568</v>
      </c>
      <c r="I49" s="49">
        <f>(H49*1.2/(B49*3.785*2.47))*0.62</f>
        <v>12.521254744918975</v>
      </c>
      <c r="J49" s="59">
        <f>K$8/100*E49</f>
        <v>2622.32492265928</v>
      </c>
      <c r="K49" s="49">
        <f>(J49*1.2/(B49*3.785*2.47))*0.62</f>
        <v>20.86875790819829</v>
      </c>
    </row>
    <row r="50" spans="2:11" ht="12.75">
      <c r="B50" s="6">
        <v>10</v>
      </c>
      <c r="C50" s="7">
        <v>50</v>
      </c>
      <c r="D50" s="58"/>
      <c r="E50" s="8">
        <f>(C50/40*(D49*3785)^2)^0.5</f>
        <v>3385.4069179346816</v>
      </c>
      <c r="F50" s="8">
        <f>G$8/100*E50</f>
        <v>677.0813835869363</v>
      </c>
      <c r="G50" s="49">
        <f>(F50*1.2/(B50*3.785*2.47))*0.62</f>
        <v>5.388290122299089</v>
      </c>
      <c r="H50" s="59">
        <f>I$8/100*E50</f>
        <v>2031.244150760809</v>
      </c>
      <c r="I50" s="49">
        <f>(H50*1.2/(B50*3.785*2.47))*0.62</f>
        <v>16.164870366897265</v>
      </c>
      <c r="J50" s="59">
        <f>K$8/100*E50</f>
        <v>3385.4069179346816</v>
      </c>
      <c r="K50" s="49">
        <f>(J50*1.2/(B50*3.785*2.47))*0.62</f>
        <v>26.94145061149544</v>
      </c>
    </row>
    <row r="51" spans="2:11" ht="12.75">
      <c r="B51" s="6">
        <v>10</v>
      </c>
      <c r="C51" s="7">
        <v>70</v>
      </c>
      <c r="D51" s="58"/>
      <c r="E51" s="8">
        <f>(C51/40*(D49*3785)^2)^0.5</f>
        <v>4005.6674849517904</v>
      </c>
      <c r="F51" s="8">
        <f>G$8/100*E51</f>
        <v>801.1334969903581</v>
      </c>
      <c r="G51" s="49">
        <f>(F51*1.2/(B51*3.785*2.47))*0.62</f>
        <v>6.375510851601798</v>
      </c>
      <c r="H51" s="59">
        <f>I$8/100*E51</f>
        <v>2403.4004909710743</v>
      </c>
      <c r="I51" s="49">
        <f>(H51*1.2/(B51*3.785*2.47))*0.62</f>
        <v>19.126532554805394</v>
      </c>
      <c r="J51" s="59">
        <f>K$8/100*E51</f>
        <v>4005.6674849517904</v>
      </c>
      <c r="K51" s="49">
        <f>(J51*1.2/(B51*3.785*2.47))*0.62</f>
        <v>31.877554258008995</v>
      </c>
    </row>
    <row r="55" ht="12.75">
      <c r="B55" s="11" t="s">
        <v>61</v>
      </c>
    </row>
    <row r="56" ht="12.75">
      <c r="B56" s="11" t="s">
        <v>62</v>
      </c>
    </row>
    <row r="57" ht="12.75">
      <c r="B57" s="11" t="s">
        <v>63</v>
      </c>
    </row>
    <row r="58" ht="12.75">
      <c r="B58" s="11" t="s">
        <v>64</v>
      </c>
    </row>
    <row r="59" ht="12.75">
      <c r="B59" s="11" t="s">
        <v>65</v>
      </c>
    </row>
    <row r="60" ht="12.75">
      <c r="B60" s="11" t="s">
        <v>66</v>
      </c>
    </row>
  </sheetData>
  <dataValidations count="1">
    <dataValidation type="list" allowBlank="1" showInputMessage="1" showErrorMessage="1" prompt="Select the nozzle nominal flow rate (US gpm@40 psi)" sqref="D9 D13 D17 D21 D25 D29 D33 D37 D41 D45 D49">
      <formula1>$N$9:$N$23</formula1>
    </dataValidation>
  </dataValidations>
  <printOptions/>
  <pageMargins left="0.75" right="0.75" top="1" bottom="1" header="0.5" footer="0.5"/>
  <pageSetup fitToHeight="1" fitToWidth="1" horizontalDpi="300" verticalDpi="300" orientation="portrait" scale="70" r:id="rId3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Agriculture and Agri-Food 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Agriculture &amp; Agri-Food Canada</dc:creator>
  <cp:keywords/>
  <dc:description/>
  <cp:lastModifiedBy>Thomas M Wolf</cp:lastModifiedBy>
  <cp:lastPrinted>2001-04-24T17:21:37Z</cp:lastPrinted>
  <dcterms:created xsi:type="dcterms:W3CDTF">1998-01-24T22:50:52Z</dcterms:created>
  <dcterms:modified xsi:type="dcterms:W3CDTF">2011-04-07T19:18:45Z</dcterms:modified>
  <cp:category/>
  <cp:version/>
  <cp:contentType/>
  <cp:contentStatus/>
</cp:coreProperties>
</file>